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m\Desktop\mirek\Stavby- zadávací podmínkya rozpočty\Rok 2020\Oprava trati v úseku Dobrá Voda- Pelhřimov\Oprava rozpočtu 1\"/>
    </mc:Choice>
  </mc:AlternateContent>
  <bookViews>
    <workbookView xWindow="0" yWindow="0" windowWidth="28800" windowHeight="11745"/>
  </bookViews>
  <sheets>
    <sheet name="Rekapitulace stavby" sheetId="1" r:id="rId1"/>
    <sheet name="SO 01 - Oprava koleje v k..." sheetId="2" r:id="rId2"/>
    <sheet name="SO 02 - Oprava koleje v k..." sheetId="3" r:id="rId3"/>
    <sheet name="SO 03 - VRN" sheetId="4" r:id="rId4"/>
  </sheets>
  <definedNames>
    <definedName name="_xlnm._FilterDatabase" localSheetId="1" hidden="1">'SO 01 - Oprava koleje v k...'!$C$118:$K$424</definedName>
    <definedName name="_xlnm._FilterDatabase" localSheetId="2" hidden="1">'SO 02 - Oprava koleje v k...'!$C$118:$K$496</definedName>
    <definedName name="_xlnm._FilterDatabase" localSheetId="3" hidden="1">'SO 03 - VRN'!$C$116:$K$140</definedName>
    <definedName name="_xlnm.Print_Titles" localSheetId="0">'Rekapitulace stavby'!$92:$92</definedName>
    <definedName name="_xlnm.Print_Titles" localSheetId="1">'SO 01 - Oprava koleje v k...'!$118:$118</definedName>
    <definedName name="_xlnm.Print_Titles" localSheetId="2">'SO 02 - Oprava koleje v k...'!$118:$118</definedName>
    <definedName name="_xlnm.Print_Titles" localSheetId="3">'SO 03 - VRN'!$116:$116</definedName>
    <definedName name="_xlnm.Print_Area" localSheetId="0">'Rekapitulace stavby'!$D$4:$AO$76,'Rekapitulace stavby'!$C$82:$AQ$98</definedName>
    <definedName name="_xlnm.Print_Area" localSheetId="1">'SO 01 - Oprava koleje v k...'!$C$4:$J$76,'SO 01 - Oprava koleje v k...'!$C$82:$J$100,'SO 01 - Oprava koleje v k...'!$C$106:$K$424</definedName>
    <definedName name="_xlnm.Print_Area" localSheetId="2">'SO 02 - Oprava koleje v k...'!$C$4:$J$76,'SO 02 - Oprava koleje v k...'!$C$82:$J$100,'SO 02 - Oprava koleje v k...'!$C$106:$K$496</definedName>
    <definedName name="_xlnm.Print_Area" localSheetId="3">'SO 03 - VRN'!$C$4:$J$76,'SO 03 - VRN'!$C$82:$J$98,'SO 03 - VRN'!$C$104:$K$140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114" i="4" s="1"/>
  <c r="J17" i="4"/>
  <c r="J15" i="4"/>
  <c r="E15" i="4"/>
  <c r="F113" i="4" s="1"/>
  <c r="J14" i="4"/>
  <c r="J12" i="4"/>
  <c r="J111" i="4" s="1"/>
  <c r="E7" i="4"/>
  <c r="E107" i="4"/>
  <c r="J37" i="3"/>
  <c r="J36" i="3"/>
  <c r="AY96" i="1" s="1"/>
  <c r="J35" i="3"/>
  <c r="AX96" i="1"/>
  <c r="BI492" i="3"/>
  <c r="BH492" i="3"/>
  <c r="BG492" i="3"/>
  <c r="BF492" i="3"/>
  <c r="T492" i="3"/>
  <c r="R492" i="3"/>
  <c r="P492" i="3"/>
  <c r="BI487" i="3"/>
  <c r="BH487" i="3"/>
  <c r="BG487" i="3"/>
  <c r="BF487" i="3"/>
  <c r="T487" i="3"/>
  <c r="R487" i="3"/>
  <c r="P487" i="3"/>
  <c r="BI482" i="3"/>
  <c r="BH482" i="3"/>
  <c r="BG482" i="3"/>
  <c r="BF482" i="3"/>
  <c r="T482" i="3"/>
  <c r="R482" i="3"/>
  <c r="P482" i="3"/>
  <c r="BI478" i="3"/>
  <c r="BH478" i="3"/>
  <c r="BG478" i="3"/>
  <c r="BF478" i="3"/>
  <c r="T478" i="3"/>
  <c r="R478" i="3"/>
  <c r="P478" i="3"/>
  <c r="BI474" i="3"/>
  <c r="BH474" i="3"/>
  <c r="BG474" i="3"/>
  <c r="BF474" i="3"/>
  <c r="T474" i="3"/>
  <c r="R474" i="3"/>
  <c r="P474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51" i="3"/>
  <c r="BH451" i="3"/>
  <c r="BG451" i="3"/>
  <c r="BF451" i="3"/>
  <c r="T451" i="3"/>
  <c r="R451" i="3"/>
  <c r="P451" i="3"/>
  <c r="BI446" i="3"/>
  <c r="BH446" i="3"/>
  <c r="BG446" i="3"/>
  <c r="BF446" i="3"/>
  <c r="T446" i="3"/>
  <c r="R446" i="3"/>
  <c r="P446" i="3"/>
  <c r="BI434" i="3"/>
  <c r="BH434" i="3"/>
  <c r="BG434" i="3"/>
  <c r="BF434" i="3"/>
  <c r="T434" i="3"/>
  <c r="R434" i="3"/>
  <c r="P434" i="3"/>
  <c r="BI430" i="3"/>
  <c r="BH430" i="3"/>
  <c r="BG430" i="3"/>
  <c r="BF430" i="3"/>
  <c r="T430" i="3"/>
  <c r="R430" i="3"/>
  <c r="P430" i="3"/>
  <c r="BI426" i="3"/>
  <c r="BH426" i="3"/>
  <c r="BG426" i="3"/>
  <c r="BF426" i="3"/>
  <c r="T426" i="3"/>
  <c r="R426" i="3"/>
  <c r="P426" i="3"/>
  <c r="BI422" i="3"/>
  <c r="BH422" i="3"/>
  <c r="BG422" i="3"/>
  <c r="BF422" i="3"/>
  <c r="T422" i="3"/>
  <c r="R422" i="3"/>
  <c r="P422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9" i="3"/>
  <c r="BH409" i="3"/>
  <c r="BG409" i="3"/>
  <c r="BF409" i="3"/>
  <c r="T409" i="3"/>
  <c r="R409" i="3"/>
  <c r="P409" i="3"/>
  <c r="BI405" i="3"/>
  <c r="BH405" i="3"/>
  <c r="BG405" i="3"/>
  <c r="BF405" i="3"/>
  <c r="T405" i="3"/>
  <c r="R405" i="3"/>
  <c r="P405" i="3"/>
  <c r="BI401" i="3"/>
  <c r="BH401" i="3"/>
  <c r="BG401" i="3"/>
  <c r="BF401" i="3"/>
  <c r="T401" i="3"/>
  <c r="R401" i="3"/>
  <c r="P401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5" i="3"/>
  <c r="BH375" i="3"/>
  <c r="BG375" i="3"/>
  <c r="BF375" i="3"/>
  <c r="T375" i="3"/>
  <c r="R375" i="3"/>
  <c r="P375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47" i="3"/>
  <c r="BH347" i="3"/>
  <c r="BG347" i="3"/>
  <c r="BF347" i="3"/>
  <c r="T347" i="3"/>
  <c r="R347" i="3"/>
  <c r="P347" i="3"/>
  <c r="BI343" i="3"/>
  <c r="BH343" i="3"/>
  <c r="BG343" i="3"/>
  <c r="BF343" i="3"/>
  <c r="T343" i="3"/>
  <c r="R343" i="3"/>
  <c r="P343" i="3"/>
  <c r="BI339" i="3"/>
  <c r="BH339" i="3"/>
  <c r="BG339" i="3"/>
  <c r="BF339" i="3"/>
  <c r="T339" i="3"/>
  <c r="R339" i="3"/>
  <c r="P339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R331" i="3"/>
  <c r="P331" i="3"/>
  <c r="BI327" i="3"/>
  <c r="BH327" i="3"/>
  <c r="BG327" i="3"/>
  <c r="BF327" i="3"/>
  <c r="T327" i="3"/>
  <c r="R327" i="3"/>
  <c r="P327" i="3"/>
  <c r="BI323" i="3"/>
  <c r="BH323" i="3"/>
  <c r="BG323" i="3"/>
  <c r="BF323" i="3"/>
  <c r="T323" i="3"/>
  <c r="R323" i="3"/>
  <c r="P323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59" i="3"/>
  <c r="BH259" i="3"/>
  <c r="BG259" i="3"/>
  <c r="BF259" i="3"/>
  <c r="T259" i="3"/>
  <c r="R259" i="3"/>
  <c r="P259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92" i="3" s="1"/>
  <c r="J17" i="3"/>
  <c r="J15" i="3"/>
  <c r="E15" i="3"/>
  <c r="F115" i="3" s="1"/>
  <c r="J14" i="3"/>
  <c r="J12" i="3"/>
  <c r="J89" i="3"/>
  <c r="E7" i="3"/>
  <c r="E85" i="3"/>
  <c r="J37" i="2"/>
  <c r="J36" i="2"/>
  <c r="AY95" i="1" s="1"/>
  <c r="J35" i="2"/>
  <c r="AX95" i="1" s="1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5" i="2"/>
  <c r="E15" i="2"/>
  <c r="F91" i="2" s="1"/>
  <c r="J14" i="2"/>
  <c r="J12" i="2"/>
  <c r="J89" i="2"/>
  <c r="E7" i="2"/>
  <c r="E109" i="2"/>
  <c r="L90" i="1"/>
  <c r="AM90" i="1"/>
  <c r="AM89" i="1"/>
  <c r="L89" i="1"/>
  <c r="AM87" i="1"/>
  <c r="L87" i="1"/>
  <c r="L85" i="1"/>
  <c r="L84" i="1"/>
  <c r="BK137" i="4"/>
  <c r="J137" i="4"/>
  <c r="BK135" i="4"/>
  <c r="J135" i="4"/>
  <c r="BK133" i="4"/>
  <c r="J133" i="4"/>
  <c r="BK131" i="4"/>
  <c r="J131" i="4"/>
  <c r="BK129" i="4"/>
  <c r="BK127" i="4"/>
  <c r="BK125" i="4"/>
  <c r="BK123" i="4"/>
  <c r="J121" i="4"/>
  <c r="BK119" i="4"/>
  <c r="BK482" i="3"/>
  <c r="BK478" i="3"/>
  <c r="J474" i="3"/>
  <c r="J470" i="3"/>
  <c r="BK451" i="3"/>
  <c r="J446" i="3"/>
  <c r="J430" i="3"/>
  <c r="BK426" i="3"/>
  <c r="J422" i="3"/>
  <c r="J413" i="3"/>
  <c r="J405" i="3"/>
  <c r="J401" i="3"/>
  <c r="BK397" i="3"/>
  <c r="J389" i="3"/>
  <c r="BK379" i="3"/>
  <c r="J379" i="3"/>
  <c r="BK375" i="3"/>
  <c r="BK371" i="3"/>
  <c r="BK363" i="3"/>
  <c r="BK351" i="3"/>
  <c r="J339" i="3"/>
  <c r="BK331" i="3"/>
  <c r="BK327" i="3"/>
  <c r="J323" i="3"/>
  <c r="BK319" i="3"/>
  <c r="BK315" i="3"/>
  <c r="J311" i="3"/>
  <c r="BK307" i="3"/>
  <c r="BK295" i="3"/>
  <c r="BK291" i="3"/>
  <c r="BK287" i="3"/>
  <c r="J279" i="3"/>
  <c r="BK275" i="3"/>
  <c r="J271" i="3"/>
  <c r="BK263" i="3"/>
  <c r="J259" i="3"/>
  <c r="BK255" i="3"/>
  <c r="BK247" i="3"/>
  <c r="J243" i="3"/>
  <c r="BK239" i="3"/>
  <c r="J235" i="3"/>
  <c r="J231" i="3"/>
  <c r="J215" i="3"/>
  <c r="J207" i="3"/>
  <c r="BK199" i="3"/>
  <c r="J195" i="3"/>
  <c r="BK191" i="3"/>
  <c r="BK187" i="3"/>
  <c r="J183" i="3"/>
  <c r="J175" i="3"/>
  <c r="BK166" i="3"/>
  <c r="J162" i="3"/>
  <c r="BK158" i="3"/>
  <c r="BK150" i="3"/>
  <c r="J146" i="3"/>
  <c r="BK142" i="3"/>
  <c r="BK138" i="3"/>
  <c r="BK406" i="2"/>
  <c r="BK402" i="2"/>
  <c r="J398" i="2"/>
  <c r="J394" i="2"/>
  <c r="J379" i="2"/>
  <c r="BK374" i="2"/>
  <c r="J358" i="2"/>
  <c r="J354" i="2"/>
  <c r="J350" i="2"/>
  <c r="BK340" i="2"/>
  <c r="BK336" i="2"/>
  <c r="J332" i="2"/>
  <c r="BK328" i="2"/>
  <c r="J324" i="2"/>
  <c r="BK314" i="2"/>
  <c r="BK310" i="2"/>
  <c r="J306" i="2"/>
  <c r="J298" i="2"/>
  <c r="BK294" i="2"/>
  <c r="J278" i="2"/>
  <c r="BK274" i="2"/>
  <c r="BK270" i="2"/>
  <c r="BK266" i="2"/>
  <c r="BK262" i="2"/>
  <c r="J258" i="2"/>
  <c r="BK254" i="2"/>
  <c r="BK250" i="2"/>
  <c r="BK246" i="2"/>
  <c r="BK242" i="2"/>
  <c r="J238" i="2"/>
  <c r="BK230" i="2"/>
  <c r="J226" i="2"/>
  <c r="J222" i="2"/>
  <c r="J218" i="2"/>
  <c r="BK214" i="2"/>
  <c r="J205" i="2"/>
  <c r="BK193" i="2"/>
  <c r="BK189" i="2"/>
  <c r="J181" i="2"/>
  <c r="BK173" i="2"/>
  <c r="J169" i="2"/>
  <c r="BK152" i="2"/>
  <c r="J148" i="2"/>
  <c r="J144" i="2"/>
  <c r="BK140" i="2"/>
  <c r="J136" i="2"/>
  <c r="J131" i="2"/>
  <c r="J122" i="2"/>
  <c r="AS94" i="1"/>
  <c r="J129" i="4"/>
  <c r="J127" i="4"/>
  <c r="J125" i="4"/>
  <c r="J123" i="4"/>
  <c r="BK121" i="4"/>
  <c r="J119" i="4"/>
  <c r="BK492" i="3"/>
  <c r="J492" i="3"/>
  <c r="BK487" i="3"/>
  <c r="J487" i="3"/>
  <c r="J482" i="3"/>
  <c r="BK474" i="3"/>
  <c r="BK470" i="3"/>
  <c r="BK466" i="3"/>
  <c r="BK446" i="3"/>
  <c r="BK434" i="3"/>
  <c r="BK430" i="3"/>
  <c r="BK422" i="3"/>
  <c r="J417" i="3"/>
  <c r="BK409" i="3"/>
  <c r="BK401" i="3"/>
  <c r="J393" i="3"/>
  <c r="BK389" i="3"/>
  <c r="BK385" i="3"/>
  <c r="BK381" i="3"/>
  <c r="J375" i="3"/>
  <c r="J371" i="3"/>
  <c r="BK367" i="3"/>
  <c r="J359" i="3"/>
  <c r="BK355" i="3"/>
  <c r="J351" i="3"/>
  <c r="J347" i="3"/>
  <c r="J343" i="3"/>
  <c r="BK335" i="3"/>
  <c r="J331" i="3"/>
  <c r="J327" i="3"/>
  <c r="J319" i="3"/>
  <c r="BK311" i="3"/>
  <c r="J307" i="3"/>
  <c r="BK303" i="3"/>
  <c r="BK299" i="3"/>
  <c r="J295" i="3"/>
  <c r="J291" i="3"/>
  <c r="J283" i="3"/>
  <c r="BK267" i="3"/>
  <c r="J263" i="3"/>
  <c r="BK259" i="3"/>
  <c r="J255" i="3"/>
  <c r="BK251" i="3"/>
  <c r="J247" i="3"/>
  <c r="J239" i="3"/>
  <c r="BK231" i="3"/>
  <c r="BK227" i="3"/>
  <c r="BK223" i="3"/>
  <c r="J219" i="3"/>
  <c r="BK215" i="3"/>
  <c r="BK211" i="3"/>
  <c r="BK207" i="3"/>
  <c r="BK203" i="3"/>
  <c r="J199" i="3"/>
  <c r="J191" i="3"/>
  <c r="BK183" i="3"/>
  <c r="BK179" i="3"/>
  <c r="BK175" i="3"/>
  <c r="BK170" i="3"/>
  <c r="J166" i="3"/>
  <c r="BK154" i="3"/>
  <c r="J150" i="3"/>
  <c r="J142" i="3"/>
  <c r="J134" i="3"/>
  <c r="BK130" i="3"/>
  <c r="BK126" i="3"/>
  <c r="BK122" i="3"/>
  <c r="J410" i="2"/>
  <c r="J402" i="2"/>
  <c r="BK398" i="2"/>
  <c r="BK362" i="2"/>
  <c r="BK354" i="2"/>
  <c r="BK350" i="2"/>
  <c r="J344" i="2"/>
  <c r="J340" i="2"/>
  <c r="J336" i="2"/>
  <c r="J322" i="2"/>
  <c r="BK318" i="2"/>
  <c r="J314" i="2"/>
  <c r="J310" i="2"/>
  <c r="BK306" i="2"/>
  <c r="J302" i="2"/>
  <c r="J290" i="2"/>
  <c r="J286" i="2"/>
  <c r="BK282" i="2"/>
  <c r="J270" i="2"/>
  <c r="J266" i="2"/>
  <c r="J262" i="2"/>
  <c r="J250" i="2"/>
  <c r="J242" i="2"/>
  <c r="J234" i="2"/>
  <c r="J230" i="2"/>
  <c r="BK222" i="2"/>
  <c r="BK210" i="2"/>
  <c r="BK201" i="2"/>
  <c r="J197" i="2"/>
  <c r="J193" i="2"/>
  <c r="J189" i="2"/>
  <c r="J185" i="2"/>
  <c r="BK181" i="2"/>
  <c r="J177" i="2"/>
  <c r="BK169" i="2"/>
  <c r="BK164" i="2"/>
  <c r="J160" i="2"/>
  <c r="BK156" i="2"/>
  <c r="BK148" i="2"/>
  <c r="BK144" i="2"/>
  <c r="J140" i="2"/>
  <c r="BK131" i="2"/>
  <c r="BK126" i="2"/>
  <c r="J478" i="3"/>
  <c r="J466" i="3"/>
  <c r="J451" i="3"/>
  <c r="J434" i="3"/>
  <c r="J426" i="3"/>
  <c r="BK417" i="3"/>
  <c r="BK413" i="3"/>
  <c r="J409" i="3"/>
  <c r="BK405" i="3"/>
  <c r="J397" i="3"/>
  <c r="BK393" i="3"/>
  <c r="J385" i="3"/>
  <c r="J381" i="3"/>
  <c r="J367" i="3"/>
  <c r="J363" i="3"/>
  <c r="BK359" i="3"/>
  <c r="J355" i="3"/>
  <c r="BK347" i="3"/>
  <c r="BK343" i="3"/>
  <c r="BK339" i="3"/>
  <c r="J335" i="3"/>
  <c r="BK323" i="3"/>
  <c r="J315" i="3"/>
  <c r="J303" i="3"/>
  <c r="J299" i="3"/>
  <c r="J287" i="3"/>
  <c r="BK283" i="3"/>
  <c r="BK279" i="3"/>
  <c r="J275" i="3"/>
  <c r="BK271" i="3"/>
  <c r="J267" i="3"/>
  <c r="J251" i="3"/>
  <c r="BK243" i="3"/>
  <c r="BK235" i="3"/>
  <c r="J227" i="3"/>
  <c r="J223" i="3"/>
  <c r="BK219" i="3"/>
  <c r="J211" i="3"/>
  <c r="J203" i="3"/>
  <c r="BK195" i="3"/>
  <c r="J187" i="3"/>
  <c r="J179" i="3"/>
  <c r="J170" i="3"/>
  <c r="BK162" i="3"/>
  <c r="J158" i="3"/>
  <c r="J154" i="3"/>
  <c r="BK146" i="3"/>
  <c r="J138" i="3"/>
  <c r="BK134" i="3"/>
  <c r="J130" i="3"/>
  <c r="J126" i="3"/>
  <c r="J122" i="3"/>
  <c r="BK420" i="2"/>
  <c r="J420" i="2"/>
  <c r="BK415" i="2"/>
  <c r="J415" i="2"/>
  <c r="BK410" i="2"/>
  <c r="J406" i="2"/>
  <c r="BK394" i="2"/>
  <c r="BK379" i="2"/>
  <c r="J374" i="2"/>
  <c r="J362" i="2"/>
  <c r="BK358" i="2"/>
  <c r="BK344" i="2"/>
  <c r="BK332" i="2"/>
  <c r="J328" i="2"/>
  <c r="BK324" i="2"/>
  <c r="BK322" i="2"/>
  <c r="J318" i="2"/>
  <c r="BK302" i="2"/>
  <c r="BK298" i="2"/>
  <c r="J294" i="2"/>
  <c r="BK290" i="2"/>
  <c r="BK286" i="2"/>
  <c r="J282" i="2"/>
  <c r="BK278" i="2"/>
  <c r="J274" i="2"/>
  <c r="BK258" i="2"/>
  <c r="J254" i="2"/>
  <c r="J246" i="2"/>
  <c r="BK238" i="2"/>
  <c r="BK234" i="2"/>
  <c r="BK226" i="2"/>
  <c r="BK218" i="2"/>
  <c r="J214" i="2"/>
  <c r="J210" i="2"/>
  <c r="BK205" i="2"/>
  <c r="J201" i="2"/>
  <c r="BK197" i="2"/>
  <c r="BK185" i="2"/>
  <c r="BK177" i="2"/>
  <c r="J173" i="2"/>
  <c r="J164" i="2"/>
  <c r="BK160" i="2"/>
  <c r="J156" i="2"/>
  <c r="J152" i="2"/>
  <c r="BK136" i="2"/>
  <c r="J126" i="2"/>
  <c r="BK122" i="2"/>
  <c r="F37" i="4" l="1"/>
  <c r="R121" i="2"/>
  <c r="T349" i="2"/>
  <c r="R121" i="3"/>
  <c r="R120" i="3" s="1"/>
  <c r="R119" i="3" s="1"/>
  <c r="R421" i="3"/>
  <c r="BK121" i="2"/>
  <c r="J121" i="2" s="1"/>
  <c r="J98" i="2" s="1"/>
  <c r="P121" i="2"/>
  <c r="BK349" i="2"/>
  <c r="J349" i="2" s="1"/>
  <c r="J99" i="2" s="1"/>
  <c r="R349" i="2"/>
  <c r="P121" i="3"/>
  <c r="BK421" i="3"/>
  <c r="J421" i="3"/>
  <c r="J99" i="3" s="1"/>
  <c r="T421" i="3"/>
  <c r="P118" i="4"/>
  <c r="P117" i="4"/>
  <c r="AU97" i="1"/>
  <c r="T121" i="2"/>
  <c r="T120" i="2" s="1"/>
  <c r="T119" i="2" s="1"/>
  <c r="P349" i="2"/>
  <c r="BK121" i="3"/>
  <c r="BK120" i="3" s="1"/>
  <c r="J120" i="3" s="1"/>
  <c r="J97" i="3" s="1"/>
  <c r="T121" i="3"/>
  <c r="T120" i="3" s="1"/>
  <c r="T119" i="3" s="1"/>
  <c r="P421" i="3"/>
  <c r="BK118" i="4"/>
  <c r="J118" i="4" s="1"/>
  <c r="J97" i="4" s="1"/>
  <c r="R118" i="4"/>
  <c r="R117" i="4"/>
  <c r="T118" i="4"/>
  <c r="T117" i="4"/>
  <c r="E85" i="2"/>
  <c r="J91" i="2"/>
  <c r="F115" i="2"/>
  <c r="BE131" i="2"/>
  <c r="BE156" i="2"/>
  <c r="BE160" i="2"/>
  <c r="BE169" i="2"/>
  <c r="BE173" i="2"/>
  <c r="BE193" i="2"/>
  <c r="BE201" i="2"/>
  <c r="BE214" i="2"/>
  <c r="BE218" i="2"/>
  <c r="BE222" i="2"/>
  <c r="BE230" i="2"/>
  <c r="BE234" i="2"/>
  <c r="BE254" i="2"/>
  <c r="BE274" i="2"/>
  <c r="BE282" i="2"/>
  <c r="BE286" i="2"/>
  <c r="BE290" i="2"/>
  <c r="BE294" i="2"/>
  <c r="BE298" i="2"/>
  <c r="BE328" i="2"/>
  <c r="BE344" i="2"/>
  <c r="BE354" i="2"/>
  <c r="BE362" i="2"/>
  <c r="BE374" i="2"/>
  <c r="BE379" i="2"/>
  <c r="BE394" i="2"/>
  <c r="BE402" i="2"/>
  <c r="BE415" i="2"/>
  <c r="BE420" i="2"/>
  <c r="J91" i="3"/>
  <c r="E109" i="3"/>
  <c r="J113" i="3"/>
  <c r="F116" i="3"/>
  <c r="BE130" i="3"/>
  <c r="BE142" i="3"/>
  <c r="BE158" i="3"/>
  <c r="BE191" i="3"/>
  <c r="BE199" i="3"/>
  <c r="BE239" i="3"/>
  <c r="BE267" i="3"/>
  <c r="BE275" i="3"/>
  <c r="BE279" i="3"/>
  <c r="BE335" i="3"/>
  <c r="BE339" i="3"/>
  <c r="BE343" i="3"/>
  <c r="BE371" i="3"/>
  <c r="BE375" i="3"/>
  <c r="BE379" i="3"/>
  <c r="BE393" i="3"/>
  <c r="BE401" i="3"/>
  <c r="BE409" i="3"/>
  <c r="F92" i="2"/>
  <c r="J113" i="2"/>
  <c r="BE122" i="2"/>
  <c r="BE126" i="2"/>
  <c r="BE140" i="2"/>
  <c r="BE144" i="2"/>
  <c r="BE152" i="2"/>
  <c r="BE164" i="2"/>
  <c r="BE177" i="2"/>
  <c r="BE181" i="2"/>
  <c r="BE185" i="2"/>
  <c r="BE197" i="2"/>
  <c r="BE205" i="2"/>
  <c r="BE226" i="2"/>
  <c r="BE266" i="2"/>
  <c r="BE302" i="2"/>
  <c r="BE314" i="2"/>
  <c r="BE340" i="2"/>
  <c r="BE350" i="2"/>
  <c r="BE358" i="2"/>
  <c r="BE406" i="2"/>
  <c r="BE410" i="2"/>
  <c r="F91" i="3"/>
  <c r="J92" i="3"/>
  <c r="BE122" i="3"/>
  <c r="BE166" i="3"/>
  <c r="BE175" i="3"/>
  <c r="BE187" i="3"/>
  <c r="BE195" i="3"/>
  <c r="BE203" i="3"/>
  <c r="BE207" i="3"/>
  <c r="BE211" i="3"/>
  <c r="BE215" i="3"/>
  <c r="BE219" i="3"/>
  <c r="BE227" i="3"/>
  <c r="BE247" i="3"/>
  <c r="BE255" i="3"/>
  <c r="BE263" i="3"/>
  <c r="BE291" i="3"/>
  <c r="BE295" i="3"/>
  <c r="BE299" i="3"/>
  <c r="BE307" i="3"/>
  <c r="BE315" i="3"/>
  <c r="BE323" i="3"/>
  <c r="BE331" i="3"/>
  <c r="BE347" i="3"/>
  <c r="BE351" i="3"/>
  <c r="BE355" i="3"/>
  <c r="BE367" i="3"/>
  <c r="BE389" i="3"/>
  <c r="BE405" i="3"/>
  <c r="BE417" i="3"/>
  <c r="BE426" i="3"/>
  <c r="BE430" i="3"/>
  <c r="BE434" i="3"/>
  <c r="BE451" i="3"/>
  <c r="BE466" i="3"/>
  <c r="BE470" i="3"/>
  <c r="BE474" i="3"/>
  <c r="BE482" i="3"/>
  <c r="BE487" i="3"/>
  <c r="BE492" i="3"/>
  <c r="E85" i="4"/>
  <c r="J89" i="4"/>
  <c r="F91" i="4"/>
  <c r="F92" i="4"/>
  <c r="BE119" i="4"/>
  <c r="BE121" i="4"/>
  <c r="BE125" i="4"/>
  <c r="BE127" i="4"/>
  <c r="J92" i="2"/>
  <c r="BE136" i="2"/>
  <c r="BE148" i="2"/>
  <c r="BE189" i="2"/>
  <c r="BE210" i="2"/>
  <c r="BE238" i="2"/>
  <c r="BE242" i="2"/>
  <c r="BE246" i="2"/>
  <c r="BE250" i="2"/>
  <c r="BE258" i="2"/>
  <c r="BE262" i="2"/>
  <c r="BE270" i="2"/>
  <c r="BE278" i="2"/>
  <c r="BE306" i="2"/>
  <c r="BE310" i="2"/>
  <c r="BE318" i="2"/>
  <c r="BE322" i="2"/>
  <c r="BE324" i="2"/>
  <c r="BE332" i="2"/>
  <c r="BE336" i="2"/>
  <c r="BE398" i="2"/>
  <c r="BE126" i="3"/>
  <c r="BE134" i="3"/>
  <c r="BE138" i="3"/>
  <c r="BE146" i="3"/>
  <c r="BE150" i="3"/>
  <c r="BE154" i="3"/>
  <c r="BE162" i="3"/>
  <c r="BE170" i="3"/>
  <c r="BE179" i="3"/>
  <c r="BE183" i="3"/>
  <c r="BE223" i="3"/>
  <c r="BE231" i="3"/>
  <c r="BE235" i="3"/>
  <c r="BE243" i="3"/>
  <c r="BE251" i="3"/>
  <c r="BE259" i="3"/>
  <c r="BE271" i="3"/>
  <c r="BE283" i="3"/>
  <c r="BE287" i="3"/>
  <c r="BE303" i="3"/>
  <c r="BE311" i="3"/>
  <c r="BE319" i="3"/>
  <c r="BE327" i="3"/>
  <c r="BE359" i="3"/>
  <c r="BE363" i="3"/>
  <c r="BE381" i="3"/>
  <c r="BE385" i="3"/>
  <c r="BE397" i="3"/>
  <c r="BE413" i="3"/>
  <c r="BE422" i="3"/>
  <c r="BE446" i="3"/>
  <c r="BE478" i="3"/>
  <c r="J91" i="4"/>
  <c r="J92" i="4"/>
  <c r="BE123" i="4"/>
  <c r="BE129" i="4"/>
  <c r="BE131" i="4"/>
  <c r="BE133" i="4"/>
  <c r="BE135" i="4"/>
  <c r="BE137" i="4"/>
  <c r="BD97" i="1"/>
  <c r="F34" i="2"/>
  <c r="BA95" i="1"/>
  <c r="F35" i="2"/>
  <c r="BB95" i="1"/>
  <c r="F36" i="3"/>
  <c r="BC96" i="1" s="1"/>
  <c r="J34" i="4"/>
  <c r="AW97" i="1" s="1"/>
  <c r="F36" i="2"/>
  <c r="BC95" i="1" s="1"/>
  <c r="F34" i="3"/>
  <c r="BA96" i="1" s="1"/>
  <c r="F35" i="3"/>
  <c r="BB96" i="1" s="1"/>
  <c r="F35" i="4"/>
  <c r="BB97" i="1"/>
  <c r="F37" i="3"/>
  <c r="BD96" i="1" s="1"/>
  <c r="F37" i="2"/>
  <c r="BD95" i="1"/>
  <c r="F34" i="4"/>
  <c r="BA97" i="1" s="1"/>
  <c r="F36" i="4"/>
  <c r="BC97" i="1" s="1"/>
  <c r="J34" i="3"/>
  <c r="AW96" i="1" s="1"/>
  <c r="J34" i="2"/>
  <c r="AW95" i="1" s="1"/>
  <c r="P120" i="2" l="1"/>
  <c r="P119" i="2"/>
  <c r="AU95" i="1" s="1"/>
  <c r="R120" i="2"/>
  <c r="R119" i="2" s="1"/>
  <c r="P120" i="3"/>
  <c r="P119" i="3" s="1"/>
  <c r="AU96" i="1" s="1"/>
  <c r="BK119" i="3"/>
  <c r="J119" i="3"/>
  <c r="J96" i="3" s="1"/>
  <c r="J121" i="3"/>
  <c r="J98" i="3" s="1"/>
  <c r="BK120" i="2"/>
  <c r="BK119" i="2" s="1"/>
  <c r="J119" i="2" s="1"/>
  <c r="J96" i="2" s="1"/>
  <c r="BK117" i="4"/>
  <c r="J117" i="4" s="1"/>
  <c r="J96" i="4" s="1"/>
  <c r="F33" i="3"/>
  <c r="AZ96" i="1" s="1"/>
  <c r="BA94" i="1"/>
  <c r="AW94" i="1" s="1"/>
  <c r="AK30" i="1" s="1"/>
  <c r="J33" i="2"/>
  <c r="AV95" i="1" s="1"/>
  <c r="AT95" i="1" s="1"/>
  <c r="J33" i="4"/>
  <c r="AV97" i="1" s="1"/>
  <c r="AT97" i="1" s="1"/>
  <c r="BD94" i="1"/>
  <c r="W33" i="1" s="1"/>
  <c r="BB94" i="1"/>
  <c r="W31" i="1" s="1"/>
  <c r="BC94" i="1"/>
  <c r="AY94" i="1" s="1"/>
  <c r="F33" i="2"/>
  <c r="AZ95" i="1" s="1"/>
  <c r="F33" i="4"/>
  <c r="AZ97" i="1"/>
  <c r="J33" i="3"/>
  <c r="AV96" i="1" s="1"/>
  <c r="AT96" i="1" s="1"/>
  <c r="J120" i="2" l="1"/>
  <c r="J97" i="2"/>
  <c r="AU94" i="1"/>
  <c r="AZ94" i="1"/>
  <c r="AV94" i="1" s="1"/>
  <c r="AK29" i="1" s="1"/>
  <c r="W30" i="1"/>
  <c r="W32" i="1"/>
  <c r="J30" i="3"/>
  <c r="AG96" i="1" s="1"/>
  <c r="AN96" i="1" s="1"/>
  <c r="J30" i="4"/>
  <c r="AG97" i="1" s="1"/>
  <c r="AN97" i="1" s="1"/>
  <c r="J30" i="2"/>
  <c r="AG95" i="1" s="1"/>
  <c r="AN95" i="1" s="1"/>
  <c r="AX94" i="1"/>
  <c r="J39" i="3" l="1"/>
  <c r="J39" i="2"/>
  <c r="J39" i="4"/>
  <c r="W29" i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<sst xmlns="http://schemas.openxmlformats.org/spreadsheetml/2006/main" count="6813" uniqueCount="650">
  <si>
    <t>Export Komplet</t>
  </si>
  <si>
    <t/>
  </si>
  <si>
    <t>2.0</t>
  </si>
  <si>
    <t>ZAMOK</t>
  </si>
  <si>
    <t>False</t>
  </si>
  <si>
    <t>{b89b9b36-a37c-4aca-9b8c-8341f326e3b0}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</si>
  <si>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</si>
  <si>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</si>
  <si>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</si>
  <si>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</si>
  <si>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</si>
  <si>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</si>
  <si>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</si>
  <si>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</si>
  <si>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2020-7-A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</si>
  <si>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</si>
  <si>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</si>
  <si>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Dobrá Voda u Pelhřimova - Pelhřimov (KR bez materiálu SŽ)</t>
  </si>
  <si>
    <t>KSO:</t>
  </si>
  <si>
    <t>CC-CZ:</t>
  </si>
  <si>
    <t>Místo:</t>
  </si>
  <si>
    <t xml:space="preserve"> </t>
  </si>
  <si>
    <t>Datum:</t>
  </si>
  <si>
    <t>17. 4. 2020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</si>
  <si>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</si>
  <si>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</si>
  <si>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</si>
  <si>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</si>
  <si>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</si>
  <si>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</si>
  <si>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</si>
  <si>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</si>
  <si>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</si>
  <si>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</si>
  <si>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</si>
  <si>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</si>
  <si>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</si>
  <si>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</si>
  <si>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</si>
  <si>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</si>
  <si>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</si>
  <si>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</si>
  <si>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</si>
  <si>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</si>
  <si>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</si>
  <si>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</si>
  <si>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</si>
  <si>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</si>
  <si>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</si>
  <si>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</si>
  <si>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</si>
  <si>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</si>
  <si>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</si>
  <si>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</si>
  <si>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</si>
  <si>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</si>
  <si>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</si>
  <si>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</si>
  <si>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</si>
  <si>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</si>
  <si>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</si>
  <si>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</si>
  <si>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</si>
  <si>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</si>
  <si>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</si>
  <si>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</si>
  <si>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</si>
  <si>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</si>
  <si>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</si>
  <si>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</si>
  <si>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</si>
  <si>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</si>
  <si>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</si>
  <si>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</si>
  <si>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</si>
  <si>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</si>
  <si>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</si>
  <si>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</si>
  <si>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</si>
  <si>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koleje v km 13,650 - 15,000</t>
  </si>
  <si>
    <t>STA</t>
  </si>
  <si>
    <t>1</t>
  </si>
  <si>
    <t>{a54716d4-48af-4323-a601-34a9b6a04232}</t>
  </si>
  <si>
    <t>2</t>
  </si>
  <si>
    <t>SO 02</t>
  </si>
  <si>
    <t>Oprava koleje v km 15,000 - 15,500</t>
  </si>
  <si>
    <t>{ce43c460-076e-4c5a-9ca8-a539f8b769d5}</t>
  </si>
  <si>
    <t>SO 03</t>
  </si>
  <si>
    <t>VRN</t>
  </si>
  <si>
    <t>{a735a446-d0e6-4227-8036-791128e29adf}</t>
  </si>
  <si>
    <t>KRYCÍ LIST SOUPISU PRACÍ</t>
  </si>
  <si>
    <t>Objekt:</t>
  </si>
  <si>
    <t>SO 01 - Oprava koleje v km 13,650 - 15,000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</si>
  <si>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</si>
  <si>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</si>
  <si>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</si>
  <si>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</si>
  <si>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</si>
  <si>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</si>
  <si>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</si>
  <si>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</si>
  <si>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</si>
  <si>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</si>
  <si>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</si>
  <si>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</si>
  <si>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</si>
  <si>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</si>
  <si>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</si>
  <si>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</si>
  <si>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</si>
  <si>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</si>
  <si>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</si>
  <si>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</si>
  <si>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</si>
  <si>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</si>
  <si>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</si>
  <si>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</si>
  <si>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</si>
  <si>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</si>
  <si>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</si>
  <si>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</si>
  <si>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</si>
  <si>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</si>
  <si>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4</t>
  </si>
  <si>
    <t>PP</t>
  </si>
  <si>
    <t>VV</t>
  </si>
  <si>
    <t>((14,053-13,713)+(14,838-14,076))*1000*0,3</t>
  </si>
  <si>
    <t>Součet</t>
  </si>
  <si>
    <t>5906020120</t>
  </si>
  <si>
    <t>Souvislá výměna pražců v KL otevřeném i zapuštěném pražce betonové příčné vystrojené</t>
  </si>
  <si>
    <t>kus</t>
  </si>
  <si>
    <t>(14,060-13,712)*1000/0,675+0,444 "zaokrouhlení"</t>
  </si>
  <si>
    <t>(14,889-14,069)*1000/0,675+0,185 "zaokrouhlení"+21</t>
  </si>
  <si>
    <t>3</t>
  </si>
  <si>
    <t>5906055020</t>
  </si>
  <si>
    <t>Příplatek za současnou výměnu pražce s podkladnicovým upevněním a kompletů a pryžových podložek</t>
  </si>
  <si>
    <t>6</t>
  </si>
  <si>
    <t>M</t>
  </si>
  <si>
    <t>5955101000</t>
  </si>
  <si>
    <t>Kamenivo drcené štěrk frakce 31,5/63 třídy BI</t>
  </si>
  <si>
    <t>t</t>
  </si>
  <si>
    <t>8</t>
  </si>
  <si>
    <t>((14,053-13,713)+(14,838-14,076))*1000*0,3*1,8</t>
  </si>
  <si>
    <t>5958128010</t>
  </si>
  <si>
    <t>Komplety ŽS 4 (šroub RS 1, matice M 24, podložka Fe6, svěrka ŽS4)</t>
  </si>
  <si>
    <t>10</t>
  </si>
  <si>
    <t>1752*4-80</t>
  </si>
  <si>
    <t>5958125010</t>
  </si>
  <si>
    <t>Komplety s antikorozní úpravou ŽS 4 (svěrka ŽS4, šroub RS 1, matice M24, podložka Fe6)</t>
  </si>
  <si>
    <t>12</t>
  </si>
  <si>
    <t>40*2</t>
  </si>
  <si>
    <t>7</t>
  </si>
  <si>
    <t>5958134075</t>
  </si>
  <si>
    <t>Součásti upevňovací vrtule R1(145)</t>
  </si>
  <si>
    <t>14</t>
  </si>
  <si>
    <t>614*4</t>
  </si>
  <si>
    <t>5958134040</t>
  </si>
  <si>
    <t>Součásti upevňovací kroužek pružný dvojitý Fe 6</t>
  </si>
  <si>
    <t>16</t>
  </si>
  <si>
    <t>9</t>
  </si>
  <si>
    <t>5958158070</t>
  </si>
  <si>
    <t>Podložka polyetylenová pod podkladnici 380/160/2 (S4, R4)</t>
  </si>
  <si>
    <t>18</t>
  </si>
  <si>
    <t>614</t>
  </si>
  <si>
    <t>5958158005</t>
  </si>
  <si>
    <t>Podložka pryžová pod patu kolejnice S49  183/126/6</t>
  </si>
  <si>
    <t>20</t>
  </si>
  <si>
    <t>1752*2</t>
  </si>
  <si>
    <t>11</t>
  </si>
  <si>
    <t>5907020035</t>
  </si>
  <si>
    <t>Souvislá výměna kolejnic stávající upevnění tv. S49 rozdělení "c"</t>
  </si>
  <si>
    <t>m</t>
  </si>
  <si>
    <t>26</t>
  </si>
  <si>
    <t>(14,053-13,713)*1000*2</t>
  </si>
  <si>
    <t>(14,838-14,076)*1000*2</t>
  </si>
  <si>
    <t>5907050120</t>
  </si>
  <si>
    <t>Dělení kolejnic kyslíkem tv. S49</t>
  </si>
  <si>
    <t>28</t>
  </si>
  <si>
    <t>17*2</t>
  </si>
  <si>
    <t>13</t>
  </si>
  <si>
    <t>5908005430</t>
  </si>
  <si>
    <t>Oprava kolejnicového styku demontáž spojek tv. S49</t>
  </si>
  <si>
    <t>styk</t>
  </si>
  <si>
    <t>30</t>
  </si>
  <si>
    <t>45*2</t>
  </si>
  <si>
    <t>5908010130</t>
  </si>
  <si>
    <t>Zřízení kolejnicového styku s rozřezem a vrtáním - 4 otvory tv. S49</t>
  </si>
  <si>
    <t>32</t>
  </si>
  <si>
    <t>5958101005</t>
  </si>
  <si>
    <t>Součásti spojovací kolejnicové spojky tv. S 730 mm</t>
  </si>
  <si>
    <t>34</t>
  </si>
  <si>
    <t>5958107005</t>
  </si>
  <si>
    <t>Šroub spojkový M24 x 140 mm</t>
  </si>
  <si>
    <t>36</t>
  </si>
  <si>
    <t>4*2</t>
  </si>
  <si>
    <t>17</t>
  </si>
  <si>
    <t>5958116000</t>
  </si>
  <si>
    <t>Matice M24</t>
  </si>
  <si>
    <t>38</t>
  </si>
  <si>
    <t>40</t>
  </si>
  <si>
    <t>19</t>
  </si>
  <si>
    <t>5908063010</t>
  </si>
  <si>
    <t>Oprava rozchodu koleje otočením podkladnice</t>
  </si>
  <si>
    <t>úl.pl.</t>
  </si>
  <si>
    <t>42</t>
  </si>
  <si>
    <t>(5,6+5,8+403)/0,675+0,074"zaokrouhlení"</t>
  </si>
  <si>
    <t>5909031020</t>
  </si>
  <si>
    <t>Úprava GPK koleje směrové a výškové uspořádání pražce betonové</t>
  </si>
  <si>
    <t>km</t>
  </si>
  <si>
    <t>44</t>
  </si>
  <si>
    <t>(15,000-13,65)*2</t>
  </si>
  <si>
    <t>5910020030</t>
  </si>
  <si>
    <t>Svařování kolejnic termitem plný předehřev standardní spára svar sériový tv. S49</t>
  </si>
  <si>
    <t>svar</t>
  </si>
  <si>
    <t>46</t>
  </si>
  <si>
    <t xml:space="preserve">(14,053-13,713)*1000/75*2+0,933 "zaokrouhlení" </t>
  </si>
  <si>
    <t xml:space="preserve">(14,838-14,076)*1000/75*2+3,68 "zaokrouhlení" </t>
  </si>
  <si>
    <t>22</t>
  </si>
  <si>
    <t>5910035030</t>
  </si>
  <si>
    <t>Dosažení dovolené upínací teploty v BK prodloužením kolejnicového pásu v koleji tv. S49</t>
  </si>
  <si>
    <t>48</t>
  </si>
  <si>
    <t>23</t>
  </si>
  <si>
    <t>5910040010</t>
  </si>
  <si>
    <t>Umožnění volné dilatace kolejnice demontáž upevňovadel bez osazení kluzných podložek rozdělení pražců "c"</t>
  </si>
  <si>
    <t>50</t>
  </si>
  <si>
    <t>((14,053-13,713)+(14,838-14,076))*1000*2+50*2*2</t>
  </si>
  <si>
    <t>24</t>
  </si>
  <si>
    <t>5910040110</t>
  </si>
  <si>
    <t>Umožnění volné dilatace kolejnice montáž upevňovadel bez odstranění kluzných podložek rozdělení pražců "c"</t>
  </si>
  <si>
    <t>52</t>
  </si>
  <si>
    <t>25</t>
  </si>
  <si>
    <t>5910136010</t>
  </si>
  <si>
    <t>Montáž pražcové kotvy v koleji</t>
  </si>
  <si>
    <t>54</t>
  </si>
  <si>
    <t>28+319+205</t>
  </si>
  <si>
    <t>5960101005</t>
  </si>
  <si>
    <t>Pražcové kotvy TDHB pro pražec betonový SB 8</t>
  </si>
  <si>
    <t>56</t>
  </si>
  <si>
    <t>27</t>
  </si>
  <si>
    <t>5912060210</t>
  </si>
  <si>
    <t>Demontáž zajišťovací značky včetně sloupku a základu konzolové</t>
  </si>
  <si>
    <t>58</t>
  </si>
  <si>
    <t>5912065010</t>
  </si>
  <si>
    <t>Montáž zajišťovací značky samostatné konzolové</t>
  </si>
  <si>
    <t>60</t>
  </si>
  <si>
    <t>29</t>
  </si>
  <si>
    <t>5962119005</t>
  </si>
  <si>
    <t>Zajištění PPK betonový prefabrikovaný základ</t>
  </si>
  <si>
    <t>62</t>
  </si>
  <si>
    <t>5962119025</t>
  </si>
  <si>
    <t>Zajištění PPK betonový sloupek pro konzolovou značku</t>
  </si>
  <si>
    <t>64</t>
  </si>
  <si>
    <t>31</t>
  </si>
  <si>
    <t>5962119025R</t>
  </si>
  <si>
    <t>Zajištění PPK štítek konzolové a hřebové značky</t>
  </si>
  <si>
    <t>66</t>
  </si>
  <si>
    <t>5913060020</t>
  </si>
  <si>
    <t>Demontáž dílů betonové přejezdové konstrukce vnitřního panelu</t>
  </si>
  <si>
    <t>68</t>
  </si>
  <si>
    <t>33</t>
  </si>
  <si>
    <t>5915005010</t>
  </si>
  <si>
    <t>Hloubení rýh nebo jam na železničním spodku I. třídy</t>
  </si>
  <si>
    <t>70</t>
  </si>
  <si>
    <t>34*0,5"zaj.značky"</t>
  </si>
  <si>
    <t>5964161000</t>
  </si>
  <si>
    <t>Beton lehce zhutnitelný C 12/15;X0 F5 2 080 2 517</t>
  </si>
  <si>
    <t>72</t>
  </si>
  <si>
    <t>34*0,3"beton</t>
  </si>
  <si>
    <t>35</t>
  </si>
  <si>
    <t>5913240010</t>
  </si>
  <si>
    <t>Odstranění AB komunikace odtěžením nebo frézováním hloubky do 10 cm</t>
  </si>
  <si>
    <t>m2</t>
  </si>
  <si>
    <t>74</t>
  </si>
  <si>
    <t>7,5+(6*1,4+28)</t>
  </si>
  <si>
    <t>5913240010R</t>
  </si>
  <si>
    <t>Odstranění štěrkodrtě komunikace odtěžením hloubky do 10 cm</t>
  </si>
  <si>
    <t>76</t>
  </si>
  <si>
    <t>7,5</t>
  </si>
  <si>
    <t>37</t>
  </si>
  <si>
    <t>5913060030</t>
  </si>
  <si>
    <t>Demontáž dílů betonové přejezdové konstrukce náběhového klínu</t>
  </si>
  <si>
    <t>78</t>
  </si>
  <si>
    <t>2+2</t>
  </si>
  <si>
    <t>5913065020</t>
  </si>
  <si>
    <t>Montáž dílů betonové přejezdové konstrukce v koleji vnitřního panelu</t>
  </si>
  <si>
    <t>80</t>
  </si>
  <si>
    <t>39</t>
  </si>
  <si>
    <t>5913065030</t>
  </si>
  <si>
    <t>Montáž dílů betonové přejezdové konstrukce v koleji náběhového klínu</t>
  </si>
  <si>
    <t>82</t>
  </si>
  <si>
    <t>5963110010</t>
  </si>
  <si>
    <t>Přejezd Intermont panel 1285x3000x170 ŽPP 1</t>
  </si>
  <si>
    <t>84</t>
  </si>
  <si>
    <t>41</t>
  </si>
  <si>
    <t>5963104050</t>
  </si>
  <si>
    <t>Přejezd železobetonový náběhový klín</t>
  </si>
  <si>
    <t>86</t>
  </si>
  <si>
    <t>5913255010R2</t>
  </si>
  <si>
    <t>Zřízení konstrukce vozovky z recyklátu</t>
  </si>
  <si>
    <t>88</t>
  </si>
  <si>
    <t>43</t>
  </si>
  <si>
    <t>5955101012R</t>
  </si>
  <si>
    <t>Recyklát asfaltový</t>
  </si>
  <si>
    <t>90</t>
  </si>
  <si>
    <t>7,5*0,15*2,5</t>
  </si>
  <si>
    <t>5913255010R1</t>
  </si>
  <si>
    <t>Zřízení konstrukce vozovky ze štěrkodrťě</t>
  </si>
  <si>
    <t>92</t>
  </si>
  <si>
    <t>45</t>
  </si>
  <si>
    <t>5915010020</t>
  </si>
  <si>
    <t>Těžení zeminy nebo horniny železničního spodku II. třídy</t>
  </si>
  <si>
    <t>94</t>
  </si>
  <si>
    <t>15*0,3</t>
  </si>
  <si>
    <t>5955101020</t>
  </si>
  <si>
    <t>Kamenivo drcené štěrkodrť frakce 0/32</t>
  </si>
  <si>
    <t>96</t>
  </si>
  <si>
    <t>7,5*0,15*1,8+15*0,3*1,8</t>
  </si>
  <si>
    <t>47</t>
  </si>
  <si>
    <t>5913255020</t>
  </si>
  <si>
    <t>Zřízení konstrukce vozovky asfaltobetonové s ložní a obrusnou vrstvou tlouštky do 10 cm</t>
  </si>
  <si>
    <t>98</t>
  </si>
  <si>
    <t>5963146000</t>
  </si>
  <si>
    <t>Asfaltový beton ACO 11S 50/70 střednězrnný-obrusná vrstva</t>
  </si>
  <si>
    <t>100</t>
  </si>
  <si>
    <t>28*0,04*2,5</t>
  </si>
  <si>
    <t>49</t>
  </si>
  <si>
    <t>5963146010</t>
  </si>
  <si>
    <t>Asfaltový beton ACL 16S 50/70 hrubozrnný-ložní vrstva</t>
  </si>
  <si>
    <t>102</t>
  </si>
  <si>
    <t>28*0,06*2,5</t>
  </si>
  <si>
    <t>5963152000</t>
  </si>
  <si>
    <t>Asfaltová zálivka pro trhliny a spáry</t>
  </si>
  <si>
    <t>kg</t>
  </si>
  <si>
    <t>104</t>
  </si>
  <si>
    <t>51</t>
  </si>
  <si>
    <t>5913245010R1</t>
  </si>
  <si>
    <t>Spojovací postřik asfaltový</t>
  </si>
  <si>
    <t>106</t>
  </si>
  <si>
    <t>5914020020</t>
  </si>
  <si>
    <t>Čištění otevřených odvodňovacích zařízení strojně příkop nezpevněný</t>
  </si>
  <si>
    <t>108</t>
  </si>
  <si>
    <t>(20+220)*0,3</t>
  </si>
  <si>
    <t>53</t>
  </si>
  <si>
    <t>5915030010</t>
  </si>
  <si>
    <t>Bourání drobných staveb železničního spodku zarážedel</t>
  </si>
  <si>
    <t>110</t>
  </si>
  <si>
    <t>2*2</t>
  </si>
  <si>
    <t>5999005010</t>
  </si>
  <si>
    <t>Třídění spojovacích a upevňovacích součástí</t>
  </si>
  <si>
    <t>112</t>
  </si>
  <si>
    <t>1752*5,5/1000</t>
  </si>
  <si>
    <t>55</t>
  </si>
  <si>
    <t>5999005020</t>
  </si>
  <si>
    <t>Třídění pražců a kolejnicových podpor</t>
  </si>
  <si>
    <t>114</t>
  </si>
  <si>
    <t>(1752*80)/1000</t>
  </si>
  <si>
    <t>5999005030</t>
  </si>
  <si>
    <t>Třídění kolejnic</t>
  </si>
  <si>
    <t>116</t>
  </si>
  <si>
    <t>(14,053-13,713)*1000*2*0,049</t>
  </si>
  <si>
    <t>(14,838-14,076)*1000*2*0,049</t>
  </si>
  <si>
    <t>Ostatní konstrukce a práce</t>
  </si>
  <si>
    <t>57</t>
  </si>
  <si>
    <t>9902100100</t>
  </si>
  <si>
    <t>Doprava dodávek zhotovitele, dodávek objednatele nebo výzisku mechanizací přes 3,5 t sypanin  do 10 km</t>
  </si>
  <si>
    <t>118</t>
  </si>
  <si>
    <t>595,08+2,025"lom"+(10,2*2) "beton"</t>
  </si>
  <si>
    <t>9902100200</t>
  </si>
  <si>
    <t>Doprava dodávek zhotovitele, dodávek objednatele nebo výzisku mechanizací přes 3,5 t sypanin  do 20 km</t>
  </si>
  <si>
    <t>120</t>
  </si>
  <si>
    <t>2,813 "recyklát" + 2,8+4,2"živice"</t>
  </si>
  <si>
    <t>59</t>
  </si>
  <si>
    <t>9902100500</t>
  </si>
  <si>
    <t>Doprava dodávek zhotovitele, dodávek objednatele nebo výzisku mechanizací přes 3,5 t sypanin  do 60 km</t>
  </si>
  <si>
    <t>122</t>
  </si>
  <si>
    <t>"panely" 4*1,555+"klín"4*0,15</t>
  </si>
  <si>
    <t>9902200100</t>
  </si>
  <si>
    <t>Doprava dodávek zhotovitele, dodávek objednatele nebo výzisku mechanizací přes 3,5 t objemnějšího kusového materiálu do 10 km</t>
  </si>
  <si>
    <t>124</t>
  </si>
  <si>
    <t>Odvoz upevnění z dřevěných pražců na skládku / úložiště (5,4 kg/pražec)</t>
  </si>
  <si>
    <t>(1752*5,4)/1000</t>
  </si>
  <si>
    <t>Odvoz kolejnic tv. T na skládku / úložiště (49 kg/m)</t>
  </si>
  <si>
    <t>(2204*49)/1000</t>
  </si>
  <si>
    <t>Odvoz dřevěných pražců do žst. Dobrá Voda / úložiště (80 kg/pražec)</t>
  </si>
  <si>
    <t>1752*80/1000</t>
  </si>
  <si>
    <t>Odvoz spojek tv. T na skládku / úložiště (27,4 kg/styk)</t>
  </si>
  <si>
    <t>(90*27,4)/1000</t>
  </si>
  <si>
    <t>"vyzískané panely" 4*1,1</t>
  </si>
  <si>
    <t>61</t>
  </si>
  <si>
    <t>9902200400</t>
  </si>
  <si>
    <t>Doprava dodávek zhotovitele, dodávek objednatele nebo výzisku mechanizací přes 3,5 t objemnějšího kusového materiálu do 40 km</t>
  </si>
  <si>
    <t>126</t>
  </si>
  <si>
    <t>Odvoz zajišťovacích značek na skládku (50 kg/ks)+odvoz bet.základů z návěstidel</t>
  </si>
  <si>
    <t>(44*50)/1000+2*2*2,5</t>
  </si>
  <si>
    <t>9902200500</t>
  </si>
  <si>
    <t>Doprava dodávek zhotovitele, dodávek objednatele nebo výzisku mechanizací přes 3,5 t objemnějšího kusového materiálu do 60 km</t>
  </si>
  <si>
    <t>128</t>
  </si>
  <si>
    <t>Doprava kompletů ŽS4 na stavbu (1,4 kg/ks)</t>
  </si>
  <si>
    <t>((1752+20)*4*1,4)/1000</t>
  </si>
  <si>
    <t>Doprava pryžových podložek S49 na stavbu (0,182 kg/ks)</t>
  </si>
  <si>
    <t>((3504)*0,182)/1000+(614*0,09)/1000</t>
  </si>
  <si>
    <t>Doprava pražcových kotev SB8 na stavbu (10 kg/ks)</t>
  </si>
  <si>
    <t>(552*10)/1000</t>
  </si>
  <si>
    <t>Doprava zajišťovacích značek na stavbu (50 kg/ks)</t>
  </si>
  <si>
    <t>(34*50)/1000</t>
  </si>
  <si>
    <t>Odvoz pryžových a polyetylenových podložek dřevěných pražců na skládku (0,182 + 0,09 kg/ks)</t>
  </si>
  <si>
    <t>((3504)*(0,182))/1000+(614*0,09)/1000</t>
  </si>
  <si>
    <t>0,08</t>
  </si>
  <si>
    <t>2,813 "recyklát" + 2,8+4,2"skládkovné živice"+2456*0,00051"vrtule"</t>
  </si>
  <si>
    <t>63</t>
  </si>
  <si>
    <t>9902200700</t>
  </si>
  <si>
    <t>Doprava dodávek zhotovitele, dodávek objednatele nebo výzisku mechanizací přes 3,5 t objemnějšího kusového materiálu do 100 km</t>
  </si>
  <si>
    <t>130</t>
  </si>
  <si>
    <t>"Doprava vystrojených betonových pražců SB6 na stavbu (300 kg/ks) "1752*0,3</t>
  </si>
  <si>
    <t>9902201200</t>
  </si>
  <si>
    <t>Doprava dodávek zhotovitele, dodávek objednatele nebo výzisku mechanizací přes 3,5 t objemnějšího kusového materiálu (prefabrikátů, stožárů, výhybek, rozvaděčů, vybouraných hmot atd.) do 350 km</t>
  </si>
  <si>
    <t>132</t>
  </si>
  <si>
    <t>2204*0,049</t>
  </si>
  <si>
    <t>65</t>
  </si>
  <si>
    <t>9902900100</t>
  </si>
  <si>
    <t>Naložení  sypanin, drobného kusového materiálu, suti</t>
  </si>
  <si>
    <t>134</t>
  </si>
  <si>
    <t>9902900200</t>
  </si>
  <si>
    <t>Naložení  objemnějšího kusového materiálu, vybouraných hmot</t>
  </si>
  <si>
    <t>136</t>
  </si>
  <si>
    <t>1731*0,3+2204*0,049+1731*0,08</t>
  </si>
  <si>
    <t>67</t>
  </si>
  <si>
    <t>9903200200</t>
  </si>
  <si>
    <t>Přeprava mechanizace na místo prováděných prací o hmotnosti přes 12 t do 200 km</t>
  </si>
  <si>
    <t>138</t>
  </si>
  <si>
    <t>Doprava ASP a SSP na stavbu</t>
  </si>
  <si>
    <t>1+1</t>
  </si>
  <si>
    <t>9909000400</t>
  </si>
  <si>
    <t>Poplatek za likvidaci plastových součástí</t>
  </si>
  <si>
    <t>142</t>
  </si>
  <si>
    <t>Poplatek za skládku pryžových a polyetylenových podložek dřevěných pražců (0,182 + 0,09 kg/ks)</t>
  </si>
  <si>
    <t>((3504)*(0,182))/1000+(641*0,09)/1000</t>
  </si>
  <si>
    <t>69</t>
  </si>
  <si>
    <t>9909000500</t>
  </si>
  <si>
    <t>Poplatek uložení odpadu betonových prefabrikátů</t>
  </si>
  <si>
    <t>144</t>
  </si>
  <si>
    <t>Poplatek za skládku zajišťovacích značek (50 kg/ks)</t>
  </si>
  <si>
    <t>SO 02 - Oprava koleje v km 15,000 - 15,500</t>
  </si>
  <si>
    <t>(15,5-15,0)*1000*0,3</t>
  </si>
  <si>
    <t>(15,413-15,097)*1000/0,675+5,852"zaokrouhlení"-(24+12) "pražce VPS"</t>
  </si>
  <si>
    <t>5906045010</t>
  </si>
  <si>
    <t>Příplatek za překážku po jedné straně koleje</t>
  </si>
  <si>
    <t>77 "podél nástupiště"</t>
  </si>
  <si>
    <t>(15,5-15,0)*1000*0,3*1,8+50,4*1,8</t>
  </si>
  <si>
    <t>438*4</t>
  </si>
  <si>
    <t>438*2+36*2</t>
  </si>
  <si>
    <t>5957110030</t>
  </si>
  <si>
    <t>Kolejnice tv. 49 E 1, třídy R260</t>
  </si>
  <si>
    <t>(15,400-15,139)*1000*2 "regenerované kolejnice"-100 "kolejnice do přejezdu"</t>
  </si>
  <si>
    <t>12*2</t>
  </si>
  <si>
    <t>(15,500-15,000)*2+1</t>
  </si>
  <si>
    <t>(15,4-15,097)*1000*2+50*1*2</t>
  </si>
  <si>
    <t>81</t>
  </si>
  <si>
    <t>5913060010</t>
  </si>
  <si>
    <t>Demontáž dílů betonové přejezdové konstrukce vnějšího panelu</t>
  </si>
  <si>
    <t>5913215020</t>
  </si>
  <si>
    <t>Demontáž kolejnicových dílů přejezdu ochranná kolejnice</t>
  </si>
  <si>
    <t>10*2</t>
  </si>
  <si>
    <t>5905055010</t>
  </si>
  <si>
    <t>Odstranění stávajícího kolejového lože odtěžením v koleji</t>
  </si>
  <si>
    <t>16*2,1+8*2,1</t>
  </si>
  <si>
    <t>5905060010</t>
  </si>
  <si>
    <t>Zřízení nového kolejového lože v koleji</t>
  </si>
  <si>
    <t>5906130380</t>
  </si>
  <si>
    <t>Montáž kolejového roštu v ose koleje pražce betonové vystrojené tv. S49 rozdělení "c"</t>
  </si>
  <si>
    <t>0,016+0,008</t>
  </si>
  <si>
    <t>5956140040R</t>
  </si>
  <si>
    <t>Přejezdový pražec VPS vystrojený dvojitou podkladnicí, tuhá svěrka ŽS4 antikoro</t>
  </si>
  <si>
    <t>24+12</t>
  </si>
  <si>
    <t>5906140070</t>
  </si>
  <si>
    <t>Demontáž kolejového roštu koleje v ose koleje pražce dřevěné tv. S49 rozdělení "c"</t>
  </si>
  <si>
    <t>5913215040</t>
  </si>
  <si>
    <t>Demontáž kolejnicových dílů přejezdu náběhový klín</t>
  </si>
  <si>
    <t>5913220020</t>
  </si>
  <si>
    <t>Montáž kolejnicových dílů přejezdu ochranná kolejnice</t>
  </si>
  <si>
    <t>13*2+2*7</t>
  </si>
  <si>
    <t>5913220040</t>
  </si>
  <si>
    <t>Montáž kolejnicových dílů přejezdu náběhový klín</t>
  </si>
  <si>
    <t>5913235020</t>
  </si>
  <si>
    <t>Dělení AB komunikace řezáním hloubky do 20 cm</t>
  </si>
  <si>
    <t>2*8+2*7</t>
  </si>
  <si>
    <t>5913240020</t>
  </si>
  <si>
    <t>Odstranění AB komunikace odtěžením nebo frézováním hloubky do 20 cm</t>
  </si>
  <si>
    <t>(103,7+16) "P6349"+(20,5+20) "P6350"</t>
  </si>
  <si>
    <t>13 "krajnice"</t>
  </si>
  <si>
    <t>13*0,5*0,15*2,5</t>
  </si>
  <si>
    <t>5913255010</t>
  </si>
  <si>
    <t>Zřízení konstrukce vozovky asfaltobetonové s obrusnou vrstvou tlouštky do 5 cm</t>
  </si>
  <si>
    <t>(103,7+16) "P6349"+(53,1) "P6350"</t>
  </si>
  <si>
    <t>5913255040</t>
  </si>
  <si>
    <t>Zřízení konstrukce vozovky asfaltobetonové s podkladní, ložní a obrusnou vrstvou tlouštky do 20 cm</t>
  </si>
  <si>
    <t>5913245010</t>
  </si>
  <si>
    <t>Oprava komunikace vyplněním trhlin zálivkovou hmotou</t>
  </si>
  <si>
    <t>(103,7+16)*2 "P6349"+(53,1)*2 "P6350"</t>
  </si>
  <si>
    <t>5913245010R2</t>
  </si>
  <si>
    <t>Spojovací postřik infiltrační</t>
  </si>
  <si>
    <t>5*2+2*4</t>
  </si>
  <si>
    <t>(119,7+53,1)*0,04*2,5</t>
  </si>
  <si>
    <t>(119,7+53,1)*0,06*2,5</t>
  </si>
  <si>
    <t>5963146025</t>
  </si>
  <si>
    <t>Asfaltový beton ACP 22S 50/70 hrubozrnný podkladní vrstva</t>
  </si>
  <si>
    <t>(119,7*0,09+2*8*0,2+53,1*0,05)*2,5</t>
  </si>
  <si>
    <t>5913270010</t>
  </si>
  <si>
    <t>Vložení výztužné vložky textilní nebo geosyntetické</t>
  </si>
  <si>
    <t>90+25</t>
  </si>
  <si>
    <t>5964133005R</t>
  </si>
  <si>
    <t>Výztužná mříž</t>
  </si>
  <si>
    <t>5914075430</t>
  </si>
  <si>
    <t>Zřízení konstrukční vrstvy pražcového podloží podle konstrukce typ 6</t>
  </si>
  <si>
    <t>16*5,7" přejezd" + 8*8 "silniční část P6349"+6*7 "P6350"</t>
  </si>
  <si>
    <t>16*5,7*0,2*1,8" přejezd" + 8*8*0,35*1,8 "silniční část"+6*7*0,3*1,8 "přejezd"</t>
  </si>
  <si>
    <t>(16+7,5)*0,5*1 "potrubí"+1"výust"+12*0,5"zaj.značky"</t>
  </si>
  <si>
    <t>5915010010</t>
  </si>
  <si>
    <t>Těžení zeminy nebo horniny železničního spodku I. třídy</t>
  </si>
  <si>
    <t>16*5,7*0,1*0,5"50% přejezd" + 8*8*0,35 "silniční část"+6*7*0,3 "P6350"</t>
  </si>
  <si>
    <t>16*5,7*0,1*0,5"50% přejezd"</t>
  </si>
  <si>
    <t>5914035450</t>
  </si>
  <si>
    <t>Zřízení otevřených odvodňovacích zařízení trativodní výusť monolitická betonová konstrukce</t>
  </si>
  <si>
    <t>5955101045</t>
  </si>
  <si>
    <t>Lomový kámen tříděný pro rovnaniny</t>
  </si>
  <si>
    <t>0,5</t>
  </si>
  <si>
    <t>5964161005</t>
  </si>
  <si>
    <t>Beton lehce zhutnitelný C 16/20;X0 F5 2 200 2 662</t>
  </si>
  <si>
    <t>1"výust"</t>
  </si>
  <si>
    <t>5914055030</t>
  </si>
  <si>
    <t>Zřízení krytých odvodňovacích zařízení svodného potrubí</t>
  </si>
  <si>
    <t>5964104030R</t>
  </si>
  <si>
    <t>Kanalizační díly plastové trubka s kompaktní stěnou DN 200 SN 8</t>
  </si>
  <si>
    <t>5914055010</t>
  </si>
  <si>
    <t>Zřízení krytých odvodňovacích zařízení potrubí trativodu</t>
  </si>
  <si>
    <t>5964103005</t>
  </si>
  <si>
    <t>Drenážní plastové díly trubka celoperforovaná DN 150 mm</t>
  </si>
  <si>
    <t>5914055020</t>
  </si>
  <si>
    <t>Zřízení krytých odvodňovacích zařízení šachty trativodu</t>
  </si>
  <si>
    <t>5964103120</t>
  </si>
  <si>
    <t>Drenážní plastové díly šachta průchozí DN 400/250  1 vtok/1 odtok DN 250 mm</t>
  </si>
  <si>
    <t>5964104150</t>
  </si>
  <si>
    <t>Kanalizační díly plastové Krycí víko šachty plastové pochůzné</t>
  </si>
  <si>
    <t>5955101012</t>
  </si>
  <si>
    <t>Kamenivo drcené štěrk frakce 16/32</t>
  </si>
  <si>
    <t>16*0,5*0,8*1,8</t>
  </si>
  <si>
    <t>5964133005</t>
  </si>
  <si>
    <t>Geotextilie separační</t>
  </si>
  <si>
    <t>140</t>
  </si>
  <si>
    <t>16*(0,5+0,8*2)</t>
  </si>
  <si>
    <t>5915020010</t>
  </si>
  <si>
    <t>Povrchová úprava plochy železničního spodku</t>
  </si>
  <si>
    <t>16*5,7 + 8*8+53,1</t>
  </si>
  <si>
    <t>16*0,5*0,1 "obetonování"+12*0,3"beton</t>
  </si>
  <si>
    <t>VRN 002_R</t>
  </si>
  <si>
    <t>M+D chráničky v přejezdu</t>
  </si>
  <si>
    <t>146</t>
  </si>
  <si>
    <t>2*16+2*10</t>
  </si>
  <si>
    <t>71</t>
  </si>
  <si>
    <t>VRN 003_R</t>
  </si>
  <si>
    <t>Uzavírka přejezdu</t>
  </si>
  <si>
    <t>148</t>
  </si>
  <si>
    <t>VRN 004_R</t>
  </si>
  <si>
    <t>Zřízení podelné čáry souvislé</t>
  </si>
  <si>
    <t>kpl</t>
  </si>
  <si>
    <t>150</t>
  </si>
  <si>
    <t>73</t>
  </si>
  <si>
    <t>152</t>
  </si>
  <si>
    <t>474*5,5/1000</t>
  </si>
  <si>
    <t>154</t>
  </si>
  <si>
    <t>(422+100)*0,049</t>
  </si>
  <si>
    <t>75</t>
  </si>
  <si>
    <t>156</t>
  </si>
  <si>
    <t>(474*80)/1000</t>
  </si>
  <si>
    <t>158</t>
  </si>
  <si>
    <t>360,72+95,832+0,5+11,52"lom"+(1+4,4)*2 "beton"</t>
  </si>
  <si>
    <t>77</t>
  </si>
  <si>
    <t>160</t>
  </si>
  <si>
    <t>2,438 "recyklát" + 17,28+25,92+41,57"živice"</t>
  </si>
  <si>
    <t>162</t>
  </si>
  <si>
    <t>"klín"4*0,15+"chránička" 0,1</t>
  </si>
  <si>
    <t>79</t>
  </si>
  <si>
    <t>164</t>
  </si>
  <si>
    <t>(474*5,4)/1000</t>
  </si>
  <si>
    <t>(522*49)/1000</t>
  </si>
  <si>
    <t>474*80/1000</t>
  </si>
  <si>
    <t>(24*27,4)/1000</t>
  </si>
  <si>
    <t>"vyzískané panely" 2*1,1+4*0,7</t>
  </si>
  <si>
    <t>166</t>
  </si>
  <si>
    <t>Odvoz zajišťovacích značek na skládku (50 kg/ks)</t>
  </si>
  <si>
    <t>(10*50)/1000</t>
  </si>
  <si>
    <t>168</t>
  </si>
  <si>
    <t>(474*4*1,4)/1000</t>
  </si>
  <si>
    <t>((948)*0,182)/1000</t>
  </si>
  <si>
    <t>(81*10)/1000</t>
  </si>
  <si>
    <t>(12*50)/1000</t>
  </si>
  <si>
    <t>Odvoz pryžových  podložek dřevěných pražců na skládku (0,182 kg/ks)</t>
  </si>
  <si>
    <t>((948)*(0,182))/1000</t>
  </si>
  <si>
    <t>100*0,049</t>
  </si>
  <si>
    <t>2*0,05"šachta"+0,15"odvodnění"+ "odvoz živice na skl." 84,77</t>
  </si>
  <si>
    <t>170</t>
  </si>
  <si>
    <t>"Doprava vystrojených betonových pražců SB6 na stavbu (300 kg/ks) "438*0,3+36*0,4 "pražce VPS"</t>
  </si>
  <si>
    <t>83</t>
  </si>
  <si>
    <t>172</t>
  </si>
  <si>
    <t>422*0,049</t>
  </si>
  <si>
    <t>174</t>
  </si>
  <si>
    <t>84,77"živice"</t>
  </si>
  <si>
    <t>85</t>
  </si>
  <si>
    <t>176</t>
  </si>
  <si>
    <t>438*0,3+522*0,049+474*0,08</t>
  </si>
  <si>
    <t>178</t>
  </si>
  <si>
    <t>87</t>
  </si>
  <si>
    <t>182</t>
  </si>
  <si>
    <t>Poplatek za skládku pryžových podložek dřevěných pražců (0,182kg/ks)</t>
  </si>
  <si>
    <t>((876)*(0,182))/1000</t>
  </si>
  <si>
    <t>184</t>
  </si>
  <si>
    <t>SO 03 - VRN</t>
  </si>
  <si>
    <t>VRN - Vedlejší rozpočtové náklady</t>
  </si>
  <si>
    <t>Vedlejší rozpočtové náklady</t>
  </si>
  <si>
    <t>022101001_R.1</t>
  </si>
  <si>
    <t>Geodetické práce - projekt PPK zaj.značky</t>
  </si>
  <si>
    <t>-1896965987</t>
  </si>
  <si>
    <t>022101001_R.2</t>
  </si>
  <si>
    <t>Geodetické práce Geodetické práce před opravou</t>
  </si>
  <si>
    <t>-1032512688</t>
  </si>
  <si>
    <t>022101011_R</t>
  </si>
  <si>
    <t>Geodetické práce Geodetické práce v průběhu opravy</t>
  </si>
  <si>
    <t>-1205988019</t>
  </si>
  <si>
    <t>022101021_R</t>
  </si>
  <si>
    <t>Geodetické práce Geodetické práce po ukončení opravy</t>
  </si>
  <si>
    <t>-1535053626</t>
  </si>
  <si>
    <t>022111001</t>
  </si>
  <si>
    <t>Geodetické práce Kontrola PPK při směrové a výškové úpravě koleje zaměřením APK trať jednokolejná</t>
  </si>
  <si>
    <t>2067436060</t>
  </si>
  <si>
    <t>022121001_R</t>
  </si>
  <si>
    <t>Geodetické práce Diagnostika technické infrastruktury Vytýčení trasy inženýrských sítí</t>
  </si>
  <si>
    <t>-1861340302</t>
  </si>
  <si>
    <t>023131001_R</t>
  </si>
  <si>
    <t>Projektové práce Dokumentace skutečného provedení železničního svršku a spodku</t>
  </si>
  <si>
    <t>-1642317429</t>
  </si>
  <si>
    <t>031101031_R</t>
  </si>
  <si>
    <t>Zařízení a vybavení staveniště při velikosti nákladů přes 5 do 20 mil. Kč</t>
  </si>
  <si>
    <t>200974590</t>
  </si>
  <si>
    <t>033131001</t>
  </si>
  <si>
    <t>Provozní vlivy Organizační zajištění prací při zřizování a udržování BK kolejí a výhybek</t>
  </si>
  <si>
    <t>1673594066</t>
  </si>
  <si>
    <t>VRN 001_R</t>
  </si>
  <si>
    <t>Nezadatelné práce SEE a SSZT</t>
  </si>
  <si>
    <t>-1905112266</t>
  </si>
  <si>
    <t>"D+M počítače náprav 2+2"1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</si>
</sst>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8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22"/>
      <c r="AQ5" s="22"/>
      <c r="AR5" s="20"/>
      <c r="BE5" s="29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22"/>
      <c r="AQ6" s="22"/>
      <c r="AR6" s="20"/>
      <c r="BE6" s="29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9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8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98"/>
      <c r="BS13" s="17" t="s">
        <v>6</v>
      </c>
    </row>
    <row r="14" spans="1:74" ht="12.75">
      <c r="B14" s="21"/>
      <c r="C14" s="22"/>
      <c r="D14" s="22"/>
      <c r="E14" s="303" t="s">
        <v>28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9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98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8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9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8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8"/>
    </row>
    <row r="23" spans="1:71" s="1" customFormat="1" ht="16.5" customHeight="1">
      <c r="B23" s="21"/>
      <c r="C23" s="22"/>
      <c r="D23" s="22"/>
      <c r="E23" s="305" t="s">
        <v>1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22"/>
      <c r="AP23" s="22"/>
      <c r="AQ23" s="22"/>
      <c r="AR23" s="20"/>
      <c r="BE23" s="29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8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6">
        <f>ROUND(AG94,2)</f>
        <v>20000</v>
      </c>
      <c r="AL26" s="307"/>
      <c r="AM26" s="307"/>
      <c r="AN26" s="307"/>
      <c r="AO26" s="307"/>
      <c r="AP26" s="36"/>
      <c r="AQ26" s="36"/>
      <c r="AR26" s="39"/>
      <c r="BE26" s="29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8" t="s">
        <v>34</v>
      </c>
      <c r="M28" s="308"/>
      <c r="N28" s="308"/>
      <c r="O28" s="308"/>
      <c r="P28" s="308"/>
      <c r="Q28" s="36"/>
      <c r="R28" s="36"/>
      <c r="S28" s="36"/>
      <c r="T28" s="36"/>
      <c r="U28" s="36"/>
      <c r="V28" s="36"/>
      <c r="W28" s="308" t="s">
        <v>35</v>
      </c>
      <c r="X28" s="308"/>
      <c r="Y28" s="308"/>
      <c r="Z28" s="308"/>
      <c r="AA28" s="308"/>
      <c r="AB28" s="308"/>
      <c r="AC28" s="308"/>
      <c r="AD28" s="308"/>
      <c r="AE28" s="308"/>
      <c r="AF28" s="36"/>
      <c r="AG28" s="36"/>
      <c r="AH28" s="36"/>
      <c r="AI28" s="36"/>
      <c r="AJ28" s="36"/>
      <c r="AK28" s="308" t="s">
        <v>36</v>
      </c>
      <c r="AL28" s="308"/>
      <c r="AM28" s="308"/>
      <c r="AN28" s="308"/>
      <c r="AO28" s="308"/>
      <c r="AP28" s="36"/>
      <c r="AQ28" s="36"/>
      <c r="AR28" s="39"/>
      <c r="BE28" s="298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92">
        <v>0.21</v>
      </c>
      <c r="M29" s="291"/>
      <c r="N29" s="291"/>
      <c r="O29" s="291"/>
      <c r="P29" s="291"/>
      <c r="Q29" s="41"/>
      <c r="R29" s="41"/>
      <c r="S29" s="41"/>
      <c r="T29" s="41"/>
      <c r="U29" s="41"/>
      <c r="V29" s="41"/>
      <c r="W29" s="290">
        <f>ROUND(AZ94, 2)</f>
        <v>20000</v>
      </c>
      <c r="X29" s="291"/>
      <c r="Y29" s="291"/>
      <c r="Z29" s="291"/>
      <c r="AA29" s="291"/>
      <c r="AB29" s="291"/>
      <c r="AC29" s="291"/>
      <c r="AD29" s="291"/>
      <c r="AE29" s="291"/>
      <c r="AF29" s="41"/>
      <c r="AG29" s="41"/>
      <c r="AH29" s="41"/>
      <c r="AI29" s="41"/>
      <c r="AJ29" s="41"/>
      <c r="AK29" s="290">
        <f>ROUND(AV94, 2)</f>
        <v>4200</v>
      </c>
      <c r="AL29" s="291"/>
      <c r="AM29" s="291"/>
      <c r="AN29" s="291"/>
      <c r="AO29" s="291"/>
      <c r="AP29" s="41"/>
      <c r="AQ29" s="41"/>
      <c r="AR29" s="42"/>
      <c r="BE29" s="299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92">
        <v>0.15</v>
      </c>
      <c r="M30" s="291"/>
      <c r="N30" s="291"/>
      <c r="O30" s="291"/>
      <c r="P30" s="291"/>
      <c r="Q30" s="41"/>
      <c r="R30" s="41"/>
      <c r="S30" s="41"/>
      <c r="T30" s="41"/>
      <c r="U30" s="41"/>
      <c r="V30" s="41"/>
      <c r="W30" s="290">
        <f>ROUND(BA94, 2)</f>
        <v>0</v>
      </c>
      <c r="X30" s="291"/>
      <c r="Y30" s="291"/>
      <c r="Z30" s="291"/>
      <c r="AA30" s="291"/>
      <c r="AB30" s="291"/>
      <c r="AC30" s="291"/>
      <c r="AD30" s="291"/>
      <c r="AE30" s="291"/>
      <c r="AF30" s="41"/>
      <c r="AG30" s="41"/>
      <c r="AH30" s="41"/>
      <c r="AI30" s="41"/>
      <c r="AJ30" s="41"/>
      <c r="AK30" s="290">
        <f>ROUND(AW94, 2)</f>
        <v>0</v>
      </c>
      <c r="AL30" s="291"/>
      <c r="AM30" s="291"/>
      <c r="AN30" s="291"/>
      <c r="AO30" s="291"/>
      <c r="AP30" s="41"/>
      <c r="AQ30" s="41"/>
      <c r="AR30" s="42"/>
      <c r="BE30" s="299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92">
        <v>0.21</v>
      </c>
      <c r="M31" s="291"/>
      <c r="N31" s="291"/>
      <c r="O31" s="291"/>
      <c r="P31" s="291"/>
      <c r="Q31" s="41"/>
      <c r="R31" s="41"/>
      <c r="S31" s="41"/>
      <c r="T31" s="41"/>
      <c r="U31" s="41"/>
      <c r="V31" s="41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F31" s="41"/>
      <c r="AG31" s="41"/>
      <c r="AH31" s="41"/>
      <c r="AI31" s="41"/>
      <c r="AJ31" s="41"/>
      <c r="AK31" s="290">
        <v>0</v>
      </c>
      <c r="AL31" s="291"/>
      <c r="AM31" s="291"/>
      <c r="AN31" s="291"/>
      <c r="AO31" s="291"/>
      <c r="AP31" s="41"/>
      <c r="AQ31" s="41"/>
      <c r="AR31" s="42"/>
      <c r="BE31" s="299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92">
        <v>0.15</v>
      </c>
      <c r="M32" s="291"/>
      <c r="N32" s="291"/>
      <c r="O32" s="291"/>
      <c r="P32" s="291"/>
      <c r="Q32" s="41"/>
      <c r="R32" s="41"/>
      <c r="S32" s="41"/>
      <c r="T32" s="41"/>
      <c r="U32" s="41"/>
      <c r="V32" s="41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F32" s="41"/>
      <c r="AG32" s="41"/>
      <c r="AH32" s="41"/>
      <c r="AI32" s="41"/>
      <c r="AJ32" s="41"/>
      <c r="AK32" s="290">
        <v>0</v>
      </c>
      <c r="AL32" s="291"/>
      <c r="AM32" s="291"/>
      <c r="AN32" s="291"/>
      <c r="AO32" s="291"/>
      <c r="AP32" s="41"/>
      <c r="AQ32" s="41"/>
      <c r="AR32" s="42"/>
      <c r="BE32" s="299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92">
        <v>0</v>
      </c>
      <c r="M33" s="291"/>
      <c r="N33" s="291"/>
      <c r="O33" s="291"/>
      <c r="P33" s="291"/>
      <c r="Q33" s="41"/>
      <c r="R33" s="41"/>
      <c r="S33" s="41"/>
      <c r="T33" s="41"/>
      <c r="U33" s="41"/>
      <c r="V33" s="41"/>
      <c r="W33" s="290">
        <f>ROUND(BD94, 2)</f>
        <v>0</v>
      </c>
      <c r="X33" s="291"/>
      <c r="Y33" s="291"/>
      <c r="Z33" s="291"/>
      <c r="AA33" s="291"/>
      <c r="AB33" s="291"/>
      <c r="AC33" s="291"/>
      <c r="AD33" s="291"/>
      <c r="AE33" s="291"/>
      <c r="AF33" s="41"/>
      <c r="AG33" s="41"/>
      <c r="AH33" s="41"/>
      <c r="AI33" s="41"/>
      <c r="AJ33" s="41"/>
      <c r="AK33" s="290">
        <v>0</v>
      </c>
      <c r="AL33" s="291"/>
      <c r="AM33" s="291"/>
      <c r="AN33" s="291"/>
      <c r="AO33" s="291"/>
      <c r="AP33" s="41"/>
      <c r="AQ33" s="41"/>
      <c r="AR33" s="42"/>
      <c r="BE33" s="29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8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93" t="s">
        <v>45</v>
      </c>
      <c r="Y35" s="294"/>
      <c r="Z35" s="294"/>
      <c r="AA35" s="294"/>
      <c r="AB35" s="294"/>
      <c r="AC35" s="45"/>
      <c r="AD35" s="45"/>
      <c r="AE35" s="45"/>
      <c r="AF35" s="45"/>
      <c r="AG35" s="45"/>
      <c r="AH35" s="45"/>
      <c r="AI35" s="45"/>
      <c r="AJ35" s="45"/>
      <c r="AK35" s="295">
        <f>SUM(AK26:AK33)</f>
        <v>24200</v>
      </c>
      <c r="AL35" s="294"/>
      <c r="AM35" s="294"/>
      <c r="AN35" s="294"/>
      <c r="AO35" s="29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2020-7-A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9" t="str">
        <f>K6</f>
        <v>Oprava trati v úseku Dobrá Voda u Pelhřimova - Pelhřimov (KR bez materiálu SŽ)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1" t="str">
        <f>IF(AN8= "","",AN8)</f>
        <v>17. 4. 2020</v>
      </c>
      <c r="AN87" s="28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2" t="str">
        <f>IF(E17="","",E17)</f>
        <v xml:space="preserve"> </v>
      </c>
      <c r="AN89" s="283"/>
      <c r="AO89" s="283"/>
      <c r="AP89" s="283"/>
      <c r="AQ89" s="36"/>
      <c r="AR89" s="39"/>
      <c r="AS89" s="284" t="s">
        <v>53</v>
      </c>
      <c r="AT89" s="28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2" t="str">
        <f>IF(E20="","",E20)</f>
        <v xml:space="preserve"> </v>
      </c>
      <c r="AN90" s="283"/>
      <c r="AO90" s="283"/>
      <c r="AP90" s="283"/>
      <c r="AQ90" s="36"/>
      <c r="AR90" s="39"/>
      <c r="AS90" s="286"/>
      <c r="AT90" s="28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8"/>
      <c r="AT91" s="28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2" t="s">
        <v>54</v>
      </c>
      <c r="D92" s="273"/>
      <c r="E92" s="273"/>
      <c r="F92" s="273"/>
      <c r="G92" s="273"/>
      <c r="H92" s="73"/>
      <c r="I92" s="274" t="s">
        <v>55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56</v>
      </c>
      <c r="AH92" s="273"/>
      <c r="AI92" s="273"/>
      <c r="AJ92" s="273"/>
      <c r="AK92" s="273"/>
      <c r="AL92" s="273"/>
      <c r="AM92" s="273"/>
      <c r="AN92" s="274" t="s">
        <v>57</v>
      </c>
      <c r="AO92" s="273"/>
      <c r="AP92" s="276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7">
        <f>ROUND(SUM(AG95:AG97),2)</f>
        <v>20000</v>
      </c>
      <c r="AH94" s="277"/>
      <c r="AI94" s="277"/>
      <c r="AJ94" s="277"/>
      <c r="AK94" s="277"/>
      <c r="AL94" s="277"/>
      <c r="AM94" s="277"/>
      <c r="AN94" s="278">
        <f>SUM(AG94,AT94)</f>
        <v>24200</v>
      </c>
      <c r="AO94" s="278"/>
      <c r="AP94" s="278"/>
      <c r="AQ94" s="85" t="s">
        <v>1</v>
      </c>
      <c r="AR94" s="86"/>
      <c r="AS94" s="87">
        <f>ROUND(SUM(AS95:AS97),2)</f>
        <v>0</v>
      </c>
      <c r="AT94" s="88">
        <f>ROUND(SUM(AV94:AW94),2)</f>
        <v>4200</v>
      </c>
      <c r="AU94" s="89">
        <f>ROUND(SUM(AU95:AU97),5)</f>
        <v>0</v>
      </c>
      <c r="AV94" s="88">
        <f>ROUND(AZ94*L29,2)</f>
        <v>4200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20000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71" t="s">
        <v>78</v>
      </c>
      <c r="E95" s="271"/>
      <c r="F95" s="271"/>
      <c r="G95" s="271"/>
      <c r="H95" s="271"/>
      <c r="I95" s="96"/>
      <c r="J95" s="271" t="s">
        <v>79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'SO 01 - Oprava koleje v k...'!J30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7" t="s">
        <v>80</v>
      </c>
      <c r="AR95" s="98"/>
      <c r="AS95" s="99">
        <v>0</v>
      </c>
      <c r="AT95" s="100">
        <f>ROUND(SUM(AV95:AW95),2)</f>
        <v>0</v>
      </c>
      <c r="AU95" s="101">
        <f>'SO 01 - Oprava koleje v k...'!P119</f>
        <v>0</v>
      </c>
      <c r="AV95" s="100">
        <f>'SO 01 - Oprava koleje v k...'!J33</f>
        <v>0</v>
      </c>
      <c r="AW95" s="100">
        <f>'SO 01 - Oprava koleje v k...'!J34</f>
        <v>0</v>
      </c>
      <c r="AX95" s="100">
        <f>'SO 01 - Oprava koleje v k...'!J35</f>
        <v>0</v>
      </c>
      <c r="AY95" s="100">
        <f>'SO 01 - Oprava koleje v k...'!J36</f>
        <v>0</v>
      </c>
      <c r="AZ95" s="100">
        <f>'SO 01 - Oprava koleje v k...'!F33</f>
        <v>0</v>
      </c>
      <c r="BA95" s="100">
        <f>'SO 01 - Oprava koleje v k...'!F34</f>
        <v>0</v>
      </c>
      <c r="BB95" s="100">
        <f>'SO 01 - Oprava koleje v k...'!F35</f>
        <v>0</v>
      </c>
      <c r="BC95" s="100">
        <f>'SO 01 - Oprava koleje v k...'!F36</f>
        <v>0</v>
      </c>
      <c r="BD95" s="102">
        <f>'SO 01 - Oprava koleje v k...'!F37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71" t="s">
        <v>84</v>
      </c>
      <c r="E96" s="271"/>
      <c r="F96" s="271"/>
      <c r="G96" s="271"/>
      <c r="H96" s="271"/>
      <c r="I96" s="96"/>
      <c r="J96" s="271" t="s">
        <v>85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69">
        <f>'SO 02 - Oprava koleje v k...'!J30</f>
        <v>0</v>
      </c>
      <c r="AH96" s="270"/>
      <c r="AI96" s="270"/>
      <c r="AJ96" s="270"/>
      <c r="AK96" s="270"/>
      <c r="AL96" s="270"/>
      <c r="AM96" s="270"/>
      <c r="AN96" s="269">
        <f>SUM(AG96,AT96)</f>
        <v>0</v>
      </c>
      <c r="AO96" s="270"/>
      <c r="AP96" s="270"/>
      <c r="AQ96" s="97" t="s">
        <v>80</v>
      </c>
      <c r="AR96" s="98"/>
      <c r="AS96" s="99">
        <v>0</v>
      </c>
      <c r="AT96" s="100">
        <f>ROUND(SUM(AV96:AW96),2)</f>
        <v>0</v>
      </c>
      <c r="AU96" s="101">
        <f>'SO 02 - Oprava koleje v k...'!P119</f>
        <v>0</v>
      </c>
      <c r="AV96" s="100">
        <f>'SO 02 - Oprava koleje v k...'!J33</f>
        <v>0</v>
      </c>
      <c r="AW96" s="100">
        <f>'SO 02 - Oprava koleje v k...'!J34</f>
        <v>0</v>
      </c>
      <c r="AX96" s="100">
        <f>'SO 02 - Oprava koleje v k...'!J35</f>
        <v>0</v>
      </c>
      <c r="AY96" s="100">
        <f>'SO 02 - Oprava koleje v k...'!J36</f>
        <v>0</v>
      </c>
      <c r="AZ96" s="100">
        <f>'SO 02 - Oprava koleje v k...'!F33</f>
        <v>0</v>
      </c>
      <c r="BA96" s="100">
        <f>'SO 02 - Oprava koleje v k...'!F34</f>
        <v>0</v>
      </c>
      <c r="BB96" s="100">
        <f>'SO 02 - Oprava koleje v k...'!F35</f>
        <v>0</v>
      </c>
      <c r="BC96" s="100">
        <f>'SO 02 - Oprava koleje v k...'!F36</f>
        <v>0</v>
      </c>
      <c r="BD96" s="102">
        <f>'SO 02 - Oprava koleje v k...'!F37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71" t="s">
        <v>87</v>
      </c>
      <c r="E97" s="271"/>
      <c r="F97" s="271"/>
      <c r="G97" s="271"/>
      <c r="H97" s="271"/>
      <c r="I97" s="96"/>
      <c r="J97" s="271" t="s">
        <v>88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69">
        <f>'SO 03 - VRN'!J30</f>
        <v>20000</v>
      </c>
      <c r="AH97" s="270"/>
      <c r="AI97" s="270"/>
      <c r="AJ97" s="270"/>
      <c r="AK97" s="270"/>
      <c r="AL97" s="270"/>
      <c r="AM97" s="270"/>
      <c r="AN97" s="269">
        <f>SUM(AG97,AT97)</f>
        <v>24200</v>
      </c>
      <c r="AO97" s="270"/>
      <c r="AP97" s="270"/>
      <c r="AQ97" s="97" t="s">
        <v>80</v>
      </c>
      <c r="AR97" s="98"/>
      <c r="AS97" s="104">
        <v>0</v>
      </c>
      <c r="AT97" s="105">
        <f>ROUND(SUM(AV97:AW97),2)</f>
        <v>4200</v>
      </c>
      <c r="AU97" s="106">
        <f>'SO 03 - VRN'!P117</f>
        <v>0</v>
      </c>
      <c r="AV97" s="105">
        <f>'SO 03 - VRN'!J33</f>
        <v>4200</v>
      </c>
      <c r="AW97" s="105">
        <f>'SO 03 - VRN'!J34</f>
        <v>0</v>
      </c>
      <c r="AX97" s="105">
        <f>'SO 03 - VRN'!J35</f>
        <v>0</v>
      </c>
      <c r="AY97" s="105">
        <f>'SO 03 - VRN'!J36</f>
        <v>0</v>
      </c>
      <c r="AZ97" s="105">
        <f>'SO 03 - VRN'!F33</f>
        <v>20000</v>
      </c>
      <c r="BA97" s="105">
        <f>'SO 03 - VRN'!F34</f>
        <v>0</v>
      </c>
      <c r="BB97" s="105">
        <f>'SO 03 - VRN'!F35</f>
        <v>0</v>
      </c>
      <c r="BC97" s="105">
        <f>'SO 03 - VRN'!F36</f>
        <v>0</v>
      </c>
      <c r="BD97" s="107">
        <f>'SO 03 - VRN'!F37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heglnfjLZ7RGtjhYwQnTSz5tKaM6/KhFnWXZ3HOpfxYbTB6UdJrF4GcJoCHulS0CtxgcTxgNvJ3ZAE6SX0LVZw==" saltValue="aIkmRnbDP2zYN4N3SdMF6UXQXAHiUEWsMSr9s/qN6pyV2Zgzb7QlIfvhvl54Gao5dn72vHjs5f/eO51pYcm8y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Oprava koleje v k...'!C2" display="/"/>
    <hyperlink ref="A96" location="'SO 02 - Oprava koleje v k...'!C2" display="/"/>
    <hyperlink ref="A97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5"/>
  <sheetViews>
    <sheetView showGridLines="0" topLeftCell="A295" workbookViewId="0">
      <selection activeCell="I242" sqref="I24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23.25" customHeight="1">
      <c r="B7" s="20"/>
      <c r="E7" s="312" t="str">
        <f>'Rekapitulace stavby'!K6</f>
        <v>Oprava trati v úseku Dobrá Voda u Pelhřimova - Pelhřimov (KR bez materiálu SŽ)</v>
      </c>
      <c r="F7" s="313"/>
      <c r="G7" s="313"/>
      <c r="H7" s="313"/>
      <c r="I7" s="108"/>
      <c r="L7" s="20"/>
    </row>
    <row r="8" spans="1:46" s="2" customFormat="1" ht="12" customHeight="1">
      <c r="A8" s="34"/>
      <c r="B8" s="39"/>
      <c r="C8" s="34"/>
      <c r="D8" s="114" t="s">
        <v>91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4" t="s">
        <v>92</v>
      </c>
      <c r="F9" s="315"/>
      <c r="G9" s="315"/>
      <c r="H9" s="315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17. 4. 2020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6" t="str">
        <f>'Rekapitulace stavby'!E14</f>
        <v>Vyplň údaj</v>
      </c>
      <c r="F18" s="317"/>
      <c r="G18" s="317"/>
      <c r="H18" s="317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8" t="s">
        <v>1</v>
      </c>
      <c r="F27" s="318"/>
      <c r="G27" s="318"/>
      <c r="H27" s="318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ROUND((SUM(BE119:BE424)),  2)</f>
        <v>0</v>
      </c>
      <c r="G33" s="34"/>
      <c r="H33" s="34"/>
      <c r="I33" s="131">
        <v>0.21</v>
      </c>
      <c r="J33" s="130">
        <f>ROUND(((SUM(BE119:BE424))*I33),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ROUND((SUM(BF119:BF424)),  2)</f>
        <v>0</v>
      </c>
      <c r="G34" s="34"/>
      <c r="H34" s="34"/>
      <c r="I34" s="131">
        <v>0.15</v>
      </c>
      <c r="J34" s="130">
        <f>ROUND(((SUM(BF119:BF424))*I34),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ROUND((SUM(BG119:BG424)),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ROUND((SUM(BH119:BH424)),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ROUND((SUM(BI119:BI424)),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3.25" customHeight="1">
      <c r="A85" s="34"/>
      <c r="B85" s="35"/>
      <c r="C85" s="36"/>
      <c r="D85" s="36"/>
      <c r="E85" s="310" t="str">
        <f>E7</f>
        <v>Oprava trati v úseku Dobrá Voda u Pelhřimova - Pelhřimov (KR bez materiálu SŽ)</v>
      </c>
      <c r="F85" s="311"/>
      <c r="G85" s="311"/>
      <c r="H85" s="311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9" t="str">
        <f>E9</f>
        <v>SO 01 - Oprava koleje v km 13,650 - 15,000</v>
      </c>
      <c r="F87" s="309"/>
      <c r="G87" s="309"/>
      <c r="H87" s="309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17. 4. 2020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94</v>
      </c>
      <c r="D94" s="157"/>
      <c r="E94" s="157"/>
      <c r="F94" s="157"/>
      <c r="G94" s="157"/>
      <c r="H94" s="157"/>
      <c r="I94" s="158"/>
      <c r="J94" s="159" t="s">
        <v>95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96</v>
      </c>
      <c r="D96" s="36"/>
      <c r="E96" s="36"/>
      <c r="F96" s="36"/>
      <c r="G96" s="36"/>
      <c r="H96" s="36"/>
      <c r="I96" s="115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61"/>
      <c r="C97" s="162"/>
      <c r="D97" s="163" t="s">
        <v>98</v>
      </c>
      <c r="E97" s="164"/>
      <c r="F97" s="164"/>
      <c r="G97" s="164"/>
      <c r="H97" s="164"/>
      <c r="I97" s="165"/>
      <c r="J97" s="166">
        <f>J120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99</v>
      </c>
      <c r="E98" s="171"/>
      <c r="F98" s="171"/>
      <c r="G98" s="171"/>
      <c r="H98" s="171"/>
      <c r="I98" s="172"/>
      <c r="J98" s="173">
        <f>J121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100</v>
      </c>
      <c r="E99" s="171"/>
      <c r="F99" s="171"/>
      <c r="G99" s="171"/>
      <c r="H99" s="171"/>
      <c r="I99" s="172"/>
      <c r="J99" s="173">
        <f>J349</f>
        <v>0</v>
      </c>
      <c r="K99" s="169"/>
      <c r="L99" s="174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101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3.25" customHeight="1">
      <c r="A109" s="34"/>
      <c r="B109" s="35"/>
      <c r="C109" s="36"/>
      <c r="D109" s="36"/>
      <c r="E109" s="310" t="str">
        <f>E7</f>
        <v>Oprava trati v úseku Dobrá Voda u Pelhřimova - Pelhřimov (KR bez materiálu SŽ)</v>
      </c>
      <c r="F109" s="311"/>
      <c r="G109" s="311"/>
      <c r="H109" s="311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91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9" t="str">
        <f>E9</f>
        <v>SO 01 - Oprava koleje v km 13,650 - 15,000</v>
      </c>
      <c r="F111" s="309"/>
      <c r="G111" s="309"/>
      <c r="H111" s="309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117" t="s">
        <v>22</v>
      </c>
      <c r="J113" s="66" t="str">
        <f>IF(J12="","",J12)</f>
        <v>17. 4. 2020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117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117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75"/>
      <c r="B118" s="176"/>
      <c r="C118" s="177" t="s">
        <v>102</v>
      </c>
      <c r="D118" s="178" t="s">
        <v>58</v>
      </c>
      <c r="E118" s="178" t="s">
        <v>54</v>
      </c>
      <c r="F118" s="178" t="s">
        <v>55</v>
      </c>
      <c r="G118" s="178" t="s">
        <v>103</v>
      </c>
      <c r="H118" s="178" t="s">
        <v>104</v>
      </c>
      <c r="I118" s="179" t="s">
        <v>105</v>
      </c>
      <c r="J118" s="180" t="s">
        <v>95</v>
      </c>
      <c r="K118" s="181" t="s">
        <v>106</v>
      </c>
      <c r="L118" s="182"/>
      <c r="M118" s="75" t="s">
        <v>1</v>
      </c>
      <c r="N118" s="76" t="s">
        <v>37</v>
      </c>
      <c r="O118" s="76" t="s">
        <v>107</v>
      </c>
      <c r="P118" s="76" t="s">
        <v>108</v>
      </c>
      <c r="Q118" s="76" t="s">
        <v>109</v>
      </c>
      <c r="R118" s="76" t="s">
        <v>110</v>
      </c>
      <c r="S118" s="76" t="s">
        <v>111</v>
      </c>
      <c r="T118" s="77" t="s">
        <v>112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9" customHeight="1">
      <c r="A119" s="34"/>
      <c r="B119" s="35"/>
      <c r="C119" s="82" t="s">
        <v>113</v>
      </c>
      <c r="D119" s="36"/>
      <c r="E119" s="36"/>
      <c r="F119" s="36"/>
      <c r="G119" s="36"/>
      <c r="H119" s="36"/>
      <c r="I119" s="115"/>
      <c r="J119" s="183">
        <f>BK119</f>
        <v>0</v>
      </c>
      <c r="K119" s="36"/>
      <c r="L119" s="39"/>
      <c r="M119" s="78"/>
      <c r="N119" s="184"/>
      <c r="O119" s="79"/>
      <c r="P119" s="185">
        <f>P120</f>
        <v>0</v>
      </c>
      <c r="Q119" s="79"/>
      <c r="R119" s="185">
        <f>R120</f>
        <v>0</v>
      </c>
      <c r="S119" s="79"/>
      <c r="T119" s="186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97</v>
      </c>
      <c r="BK119" s="187">
        <f>BK120</f>
        <v>0</v>
      </c>
    </row>
    <row r="120" spans="1:65" s="12" customFormat="1" ht="25.9" customHeight="1">
      <c r="B120" s="188"/>
      <c r="C120" s="189"/>
      <c r="D120" s="190" t="s">
        <v>72</v>
      </c>
      <c r="E120" s="191" t="s">
        <v>114</v>
      </c>
      <c r="F120" s="191" t="s">
        <v>115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P121+P349</f>
        <v>0</v>
      </c>
      <c r="Q120" s="196"/>
      <c r="R120" s="197">
        <f>R121+R349</f>
        <v>0</v>
      </c>
      <c r="S120" s="196"/>
      <c r="T120" s="198">
        <f>T121+T349</f>
        <v>0</v>
      </c>
      <c r="AR120" s="199" t="s">
        <v>81</v>
      </c>
      <c r="AT120" s="200" t="s">
        <v>72</v>
      </c>
      <c r="AU120" s="200" t="s">
        <v>73</v>
      </c>
      <c r="AY120" s="199" t="s">
        <v>116</v>
      </c>
      <c r="BK120" s="201">
        <f>BK121+BK349</f>
        <v>0</v>
      </c>
    </row>
    <row r="121" spans="1:65" s="12" customFormat="1" ht="22.9" customHeight="1">
      <c r="B121" s="188"/>
      <c r="C121" s="189"/>
      <c r="D121" s="190" t="s">
        <v>72</v>
      </c>
      <c r="E121" s="202" t="s">
        <v>117</v>
      </c>
      <c r="F121" s="202" t="s">
        <v>118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SUM(P122:P348)</f>
        <v>0</v>
      </c>
      <c r="Q121" s="196"/>
      <c r="R121" s="197">
        <f>SUM(R122:R348)</f>
        <v>0</v>
      </c>
      <c r="S121" s="196"/>
      <c r="T121" s="198">
        <f>SUM(T122:T348)</f>
        <v>0</v>
      </c>
      <c r="AR121" s="199" t="s">
        <v>81</v>
      </c>
      <c r="AT121" s="200" t="s">
        <v>72</v>
      </c>
      <c r="AU121" s="200" t="s">
        <v>81</v>
      </c>
      <c r="AY121" s="199" t="s">
        <v>116</v>
      </c>
      <c r="BK121" s="201">
        <f>SUM(BK122:BK348)</f>
        <v>0</v>
      </c>
    </row>
    <row r="122" spans="1:65" s="2" customFormat="1" ht="16.5" customHeight="1">
      <c r="A122" s="34"/>
      <c r="B122" s="35"/>
      <c r="C122" s="204" t="s">
        <v>81</v>
      </c>
      <c r="D122" s="204" t="s">
        <v>119</v>
      </c>
      <c r="E122" s="205" t="s">
        <v>120</v>
      </c>
      <c r="F122" s="206" t="s">
        <v>121</v>
      </c>
      <c r="G122" s="207" t="s">
        <v>122</v>
      </c>
      <c r="H122" s="208">
        <v>330.6</v>
      </c>
      <c r="I122" s="209"/>
      <c r="J122" s="210">
        <f>ROUND(I122*H122,2)</f>
        <v>0</v>
      </c>
      <c r="K122" s="211"/>
      <c r="L122" s="39"/>
      <c r="M122" s="212" t="s">
        <v>1</v>
      </c>
      <c r="N122" s="213" t="s">
        <v>38</v>
      </c>
      <c r="O122" s="71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123</v>
      </c>
      <c r="AT122" s="216" t="s">
        <v>119</v>
      </c>
      <c r="AU122" s="216" t="s">
        <v>83</v>
      </c>
      <c r="AY122" s="17" t="s">
        <v>116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81</v>
      </c>
      <c r="BK122" s="217">
        <f>ROUND(I122*H122,2)</f>
        <v>0</v>
      </c>
      <c r="BL122" s="17" t="s">
        <v>123</v>
      </c>
      <c r="BM122" s="216" t="s">
        <v>83</v>
      </c>
    </row>
    <row r="123" spans="1:65" s="2" customFormat="1">
      <c r="A123" s="34"/>
      <c r="B123" s="35"/>
      <c r="C123" s="36"/>
      <c r="D123" s="218" t="s">
        <v>124</v>
      </c>
      <c r="E123" s="36"/>
      <c r="F123" s="219" t="s">
        <v>121</v>
      </c>
      <c r="G123" s="36"/>
      <c r="H123" s="36"/>
      <c r="I123" s="115"/>
      <c r="J123" s="36"/>
      <c r="K123" s="36"/>
      <c r="L123" s="39"/>
      <c r="M123" s="220"/>
      <c r="N123" s="221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124</v>
      </c>
      <c r="AU123" s="17" t="s">
        <v>83</v>
      </c>
    </row>
    <row r="124" spans="1:65" s="13" customFormat="1">
      <c r="B124" s="222"/>
      <c r="C124" s="223"/>
      <c r="D124" s="218" t="s">
        <v>125</v>
      </c>
      <c r="E124" s="224" t="s">
        <v>1</v>
      </c>
      <c r="F124" s="225" t="s">
        <v>126</v>
      </c>
      <c r="G124" s="223"/>
      <c r="H124" s="226">
        <v>330.6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125</v>
      </c>
      <c r="AU124" s="232" t="s">
        <v>83</v>
      </c>
      <c r="AV124" s="13" t="s">
        <v>83</v>
      </c>
      <c r="AW124" s="13" t="s">
        <v>30</v>
      </c>
      <c r="AX124" s="13" t="s">
        <v>73</v>
      </c>
      <c r="AY124" s="232" t="s">
        <v>116</v>
      </c>
    </row>
    <row r="125" spans="1:65" s="14" customFormat="1">
      <c r="B125" s="233"/>
      <c r="C125" s="234"/>
      <c r="D125" s="218" t="s">
        <v>125</v>
      </c>
      <c r="E125" s="235" t="s">
        <v>1</v>
      </c>
      <c r="F125" s="236" t="s">
        <v>127</v>
      </c>
      <c r="G125" s="234"/>
      <c r="H125" s="237">
        <v>330.6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125</v>
      </c>
      <c r="AU125" s="243" t="s">
        <v>83</v>
      </c>
      <c r="AV125" s="14" t="s">
        <v>123</v>
      </c>
      <c r="AW125" s="14" t="s">
        <v>30</v>
      </c>
      <c r="AX125" s="14" t="s">
        <v>81</v>
      </c>
      <c r="AY125" s="243" t="s">
        <v>116</v>
      </c>
    </row>
    <row r="126" spans="1:65" s="2" customFormat="1" ht="21.75" customHeight="1">
      <c r="A126" s="34"/>
      <c r="B126" s="35"/>
      <c r="C126" s="204" t="s">
        <v>83</v>
      </c>
      <c r="D126" s="204" t="s">
        <v>119</v>
      </c>
      <c r="E126" s="205" t="s">
        <v>128</v>
      </c>
      <c r="F126" s="206" t="s">
        <v>129</v>
      </c>
      <c r="G126" s="207" t="s">
        <v>130</v>
      </c>
      <c r="H126" s="208">
        <v>1752</v>
      </c>
      <c r="I126" s="209"/>
      <c r="J126" s="210">
        <f>ROUND(I126*H126,2)</f>
        <v>0</v>
      </c>
      <c r="K126" s="211"/>
      <c r="L126" s="39"/>
      <c r="M126" s="212" t="s">
        <v>1</v>
      </c>
      <c r="N126" s="213" t="s">
        <v>38</v>
      </c>
      <c r="O126" s="71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123</v>
      </c>
      <c r="AT126" s="216" t="s">
        <v>119</v>
      </c>
      <c r="AU126" s="216" t="s">
        <v>83</v>
      </c>
      <c r="AY126" s="17" t="s">
        <v>116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81</v>
      </c>
      <c r="BK126" s="217">
        <f>ROUND(I126*H126,2)</f>
        <v>0</v>
      </c>
      <c r="BL126" s="17" t="s">
        <v>123</v>
      </c>
      <c r="BM126" s="216" t="s">
        <v>123</v>
      </c>
    </row>
    <row r="127" spans="1:65" s="2" customFormat="1" ht="19.5">
      <c r="A127" s="34"/>
      <c r="B127" s="35"/>
      <c r="C127" s="36"/>
      <c r="D127" s="218" t="s">
        <v>124</v>
      </c>
      <c r="E127" s="36"/>
      <c r="F127" s="219" t="s">
        <v>129</v>
      </c>
      <c r="G127" s="36"/>
      <c r="H127" s="36"/>
      <c r="I127" s="115"/>
      <c r="J127" s="36"/>
      <c r="K127" s="36"/>
      <c r="L127" s="39"/>
      <c r="M127" s="220"/>
      <c r="N127" s="221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124</v>
      </c>
      <c r="AU127" s="17" t="s">
        <v>83</v>
      </c>
    </row>
    <row r="128" spans="1:65" s="13" customFormat="1">
      <c r="B128" s="222"/>
      <c r="C128" s="223"/>
      <c r="D128" s="218" t="s">
        <v>125</v>
      </c>
      <c r="E128" s="224" t="s">
        <v>1</v>
      </c>
      <c r="F128" s="225" t="s">
        <v>131</v>
      </c>
      <c r="G128" s="223"/>
      <c r="H128" s="226">
        <v>516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125</v>
      </c>
      <c r="AU128" s="232" t="s">
        <v>83</v>
      </c>
      <c r="AV128" s="13" t="s">
        <v>83</v>
      </c>
      <c r="AW128" s="13" t="s">
        <v>30</v>
      </c>
      <c r="AX128" s="13" t="s">
        <v>73</v>
      </c>
      <c r="AY128" s="232" t="s">
        <v>116</v>
      </c>
    </row>
    <row r="129" spans="1:65" s="13" customFormat="1">
      <c r="B129" s="222"/>
      <c r="C129" s="223"/>
      <c r="D129" s="218" t="s">
        <v>125</v>
      </c>
      <c r="E129" s="224" t="s">
        <v>1</v>
      </c>
      <c r="F129" s="225" t="s">
        <v>132</v>
      </c>
      <c r="G129" s="223"/>
      <c r="H129" s="226">
        <v>1236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125</v>
      </c>
      <c r="AU129" s="232" t="s">
        <v>83</v>
      </c>
      <c r="AV129" s="13" t="s">
        <v>83</v>
      </c>
      <c r="AW129" s="13" t="s">
        <v>30</v>
      </c>
      <c r="AX129" s="13" t="s">
        <v>73</v>
      </c>
      <c r="AY129" s="232" t="s">
        <v>116</v>
      </c>
    </row>
    <row r="130" spans="1:65" s="14" customFormat="1">
      <c r="B130" s="233"/>
      <c r="C130" s="234"/>
      <c r="D130" s="218" t="s">
        <v>125</v>
      </c>
      <c r="E130" s="235" t="s">
        <v>1</v>
      </c>
      <c r="F130" s="236" t="s">
        <v>127</v>
      </c>
      <c r="G130" s="234"/>
      <c r="H130" s="237">
        <v>1752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125</v>
      </c>
      <c r="AU130" s="243" t="s">
        <v>83</v>
      </c>
      <c r="AV130" s="14" t="s">
        <v>123</v>
      </c>
      <c r="AW130" s="14" t="s">
        <v>30</v>
      </c>
      <c r="AX130" s="14" t="s">
        <v>81</v>
      </c>
      <c r="AY130" s="243" t="s">
        <v>116</v>
      </c>
    </row>
    <row r="131" spans="1:65" s="2" customFormat="1" ht="33" customHeight="1">
      <c r="A131" s="34"/>
      <c r="B131" s="35"/>
      <c r="C131" s="204" t="s">
        <v>133</v>
      </c>
      <c r="D131" s="204" t="s">
        <v>119</v>
      </c>
      <c r="E131" s="205" t="s">
        <v>134</v>
      </c>
      <c r="F131" s="206" t="s">
        <v>135</v>
      </c>
      <c r="G131" s="207" t="s">
        <v>130</v>
      </c>
      <c r="H131" s="208">
        <v>1752</v>
      </c>
      <c r="I131" s="209"/>
      <c r="J131" s="210">
        <f>ROUND(I131*H131,2)</f>
        <v>0</v>
      </c>
      <c r="K131" s="211"/>
      <c r="L131" s="39"/>
      <c r="M131" s="212" t="s">
        <v>1</v>
      </c>
      <c r="N131" s="213" t="s">
        <v>38</v>
      </c>
      <c r="O131" s="71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123</v>
      </c>
      <c r="AT131" s="216" t="s">
        <v>119</v>
      </c>
      <c r="AU131" s="216" t="s">
        <v>83</v>
      </c>
      <c r="AY131" s="17" t="s">
        <v>116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81</v>
      </c>
      <c r="BK131" s="217">
        <f>ROUND(I131*H131,2)</f>
        <v>0</v>
      </c>
      <c r="BL131" s="17" t="s">
        <v>123</v>
      </c>
      <c r="BM131" s="216" t="s">
        <v>136</v>
      </c>
    </row>
    <row r="132" spans="1:65" s="2" customFormat="1" ht="19.5">
      <c r="A132" s="34"/>
      <c r="B132" s="35"/>
      <c r="C132" s="36"/>
      <c r="D132" s="218" t="s">
        <v>124</v>
      </c>
      <c r="E132" s="36"/>
      <c r="F132" s="219" t="s">
        <v>135</v>
      </c>
      <c r="G132" s="36"/>
      <c r="H132" s="36"/>
      <c r="I132" s="115"/>
      <c r="J132" s="36"/>
      <c r="K132" s="36"/>
      <c r="L132" s="39"/>
      <c r="M132" s="220"/>
      <c r="N132" s="221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124</v>
      </c>
      <c r="AU132" s="17" t="s">
        <v>83</v>
      </c>
    </row>
    <row r="133" spans="1:65" s="13" customFormat="1">
      <c r="B133" s="222"/>
      <c r="C133" s="223"/>
      <c r="D133" s="218" t="s">
        <v>125</v>
      </c>
      <c r="E133" s="224" t="s">
        <v>1</v>
      </c>
      <c r="F133" s="225" t="s">
        <v>131</v>
      </c>
      <c r="G133" s="223"/>
      <c r="H133" s="226">
        <v>516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125</v>
      </c>
      <c r="AU133" s="232" t="s">
        <v>83</v>
      </c>
      <c r="AV133" s="13" t="s">
        <v>83</v>
      </c>
      <c r="AW133" s="13" t="s">
        <v>30</v>
      </c>
      <c r="AX133" s="13" t="s">
        <v>73</v>
      </c>
      <c r="AY133" s="232" t="s">
        <v>116</v>
      </c>
    </row>
    <row r="134" spans="1:65" s="13" customFormat="1">
      <c r="B134" s="222"/>
      <c r="C134" s="223"/>
      <c r="D134" s="218" t="s">
        <v>125</v>
      </c>
      <c r="E134" s="224" t="s">
        <v>1</v>
      </c>
      <c r="F134" s="225" t="s">
        <v>132</v>
      </c>
      <c r="G134" s="223"/>
      <c r="H134" s="226">
        <v>1236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125</v>
      </c>
      <c r="AU134" s="232" t="s">
        <v>83</v>
      </c>
      <c r="AV134" s="13" t="s">
        <v>83</v>
      </c>
      <c r="AW134" s="13" t="s">
        <v>30</v>
      </c>
      <c r="AX134" s="13" t="s">
        <v>73</v>
      </c>
      <c r="AY134" s="232" t="s">
        <v>116</v>
      </c>
    </row>
    <row r="135" spans="1:65" s="14" customFormat="1">
      <c r="B135" s="233"/>
      <c r="C135" s="234"/>
      <c r="D135" s="218" t="s">
        <v>125</v>
      </c>
      <c r="E135" s="235" t="s">
        <v>1</v>
      </c>
      <c r="F135" s="236" t="s">
        <v>127</v>
      </c>
      <c r="G135" s="234"/>
      <c r="H135" s="237">
        <v>1752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125</v>
      </c>
      <c r="AU135" s="243" t="s">
        <v>83</v>
      </c>
      <c r="AV135" s="14" t="s">
        <v>123</v>
      </c>
      <c r="AW135" s="14" t="s">
        <v>30</v>
      </c>
      <c r="AX135" s="14" t="s">
        <v>81</v>
      </c>
      <c r="AY135" s="243" t="s">
        <v>116</v>
      </c>
    </row>
    <row r="136" spans="1:65" s="2" customFormat="1" ht="16.5" customHeight="1">
      <c r="A136" s="34"/>
      <c r="B136" s="35"/>
      <c r="C136" s="244" t="s">
        <v>123</v>
      </c>
      <c r="D136" s="244" t="s">
        <v>137</v>
      </c>
      <c r="E136" s="245" t="s">
        <v>138</v>
      </c>
      <c r="F136" s="246" t="s">
        <v>139</v>
      </c>
      <c r="G136" s="247" t="s">
        <v>140</v>
      </c>
      <c r="H136" s="248">
        <v>595.08000000000004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38</v>
      </c>
      <c r="O136" s="71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141</v>
      </c>
      <c r="AT136" s="216" t="s">
        <v>137</v>
      </c>
      <c r="AU136" s="216" t="s">
        <v>83</v>
      </c>
      <c r="AY136" s="17" t="s">
        <v>116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81</v>
      </c>
      <c r="BK136" s="217">
        <f>ROUND(I136*H136,2)</f>
        <v>0</v>
      </c>
      <c r="BL136" s="17" t="s">
        <v>123</v>
      </c>
      <c r="BM136" s="216" t="s">
        <v>141</v>
      </c>
    </row>
    <row r="137" spans="1:65" s="2" customFormat="1">
      <c r="A137" s="34"/>
      <c r="B137" s="35"/>
      <c r="C137" s="36"/>
      <c r="D137" s="218" t="s">
        <v>124</v>
      </c>
      <c r="E137" s="36"/>
      <c r="F137" s="219" t="s">
        <v>139</v>
      </c>
      <c r="G137" s="36"/>
      <c r="H137" s="36"/>
      <c r="I137" s="115"/>
      <c r="J137" s="36"/>
      <c r="K137" s="36"/>
      <c r="L137" s="39"/>
      <c r="M137" s="220"/>
      <c r="N137" s="221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124</v>
      </c>
      <c r="AU137" s="17" t="s">
        <v>83</v>
      </c>
    </row>
    <row r="138" spans="1:65" s="13" customFormat="1">
      <c r="B138" s="222"/>
      <c r="C138" s="223"/>
      <c r="D138" s="218" t="s">
        <v>125</v>
      </c>
      <c r="E138" s="224" t="s">
        <v>1</v>
      </c>
      <c r="F138" s="225" t="s">
        <v>142</v>
      </c>
      <c r="G138" s="223"/>
      <c r="H138" s="226">
        <v>595.08000000000004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125</v>
      </c>
      <c r="AU138" s="232" t="s">
        <v>83</v>
      </c>
      <c r="AV138" s="13" t="s">
        <v>83</v>
      </c>
      <c r="AW138" s="13" t="s">
        <v>30</v>
      </c>
      <c r="AX138" s="13" t="s">
        <v>73</v>
      </c>
      <c r="AY138" s="232" t="s">
        <v>116</v>
      </c>
    </row>
    <row r="139" spans="1:65" s="14" customFormat="1">
      <c r="B139" s="233"/>
      <c r="C139" s="234"/>
      <c r="D139" s="218" t="s">
        <v>125</v>
      </c>
      <c r="E139" s="235" t="s">
        <v>1</v>
      </c>
      <c r="F139" s="236" t="s">
        <v>127</v>
      </c>
      <c r="G139" s="234"/>
      <c r="H139" s="237">
        <v>595.08000000000004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125</v>
      </c>
      <c r="AU139" s="243" t="s">
        <v>83</v>
      </c>
      <c r="AV139" s="14" t="s">
        <v>123</v>
      </c>
      <c r="AW139" s="14" t="s">
        <v>30</v>
      </c>
      <c r="AX139" s="14" t="s">
        <v>81</v>
      </c>
      <c r="AY139" s="243" t="s">
        <v>116</v>
      </c>
    </row>
    <row r="140" spans="1:65" s="2" customFormat="1" ht="21.75" customHeight="1">
      <c r="A140" s="34"/>
      <c r="B140" s="35"/>
      <c r="C140" s="244" t="s">
        <v>117</v>
      </c>
      <c r="D140" s="244" t="s">
        <v>137</v>
      </c>
      <c r="E140" s="245" t="s">
        <v>143</v>
      </c>
      <c r="F140" s="246" t="s">
        <v>144</v>
      </c>
      <c r="G140" s="247" t="s">
        <v>130</v>
      </c>
      <c r="H140" s="248">
        <v>6928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38</v>
      </c>
      <c r="O140" s="71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141</v>
      </c>
      <c r="AT140" s="216" t="s">
        <v>137</v>
      </c>
      <c r="AU140" s="216" t="s">
        <v>83</v>
      </c>
      <c r="AY140" s="17" t="s">
        <v>116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81</v>
      </c>
      <c r="BK140" s="217">
        <f>ROUND(I140*H140,2)</f>
        <v>0</v>
      </c>
      <c r="BL140" s="17" t="s">
        <v>123</v>
      </c>
      <c r="BM140" s="216" t="s">
        <v>145</v>
      </c>
    </row>
    <row r="141" spans="1:65" s="2" customFormat="1" ht="19.5">
      <c r="A141" s="34"/>
      <c r="B141" s="35"/>
      <c r="C141" s="36"/>
      <c r="D141" s="218" t="s">
        <v>124</v>
      </c>
      <c r="E141" s="36"/>
      <c r="F141" s="219" t="s">
        <v>144</v>
      </c>
      <c r="G141" s="36"/>
      <c r="H141" s="36"/>
      <c r="I141" s="115"/>
      <c r="J141" s="36"/>
      <c r="K141" s="36"/>
      <c r="L141" s="39"/>
      <c r="M141" s="220"/>
      <c r="N141" s="221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124</v>
      </c>
      <c r="AU141" s="17" t="s">
        <v>83</v>
      </c>
    </row>
    <row r="142" spans="1:65" s="13" customFormat="1">
      <c r="B142" s="222"/>
      <c r="C142" s="223"/>
      <c r="D142" s="218" t="s">
        <v>125</v>
      </c>
      <c r="E142" s="224" t="s">
        <v>1</v>
      </c>
      <c r="F142" s="225" t="s">
        <v>146</v>
      </c>
      <c r="G142" s="223"/>
      <c r="H142" s="226">
        <v>6928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125</v>
      </c>
      <c r="AU142" s="232" t="s">
        <v>83</v>
      </c>
      <c r="AV142" s="13" t="s">
        <v>83</v>
      </c>
      <c r="AW142" s="13" t="s">
        <v>30</v>
      </c>
      <c r="AX142" s="13" t="s">
        <v>73</v>
      </c>
      <c r="AY142" s="232" t="s">
        <v>116</v>
      </c>
    </row>
    <row r="143" spans="1:65" s="14" customFormat="1">
      <c r="B143" s="233"/>
      <c r="C143" s="234"/>
      <c r="D143" s="218" t="s">
        <v>125</v>
      </c>
      <c r="E143" s="235" t="s">
        <v>1</v>
      </c>
      <c r="F143" s="236" t="s">
        <v>127</v>
      </c>
      <c r="G143" s="234"/>
      <c r="H143" s="237">
        <v>6928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125</v>
      </c>
      <c r="AU143" s="243" t="s">
        <v>83</v>
      </c>
      <c r="AV143" s="14" t="s">
        <v>123</v>
      </c>
      <c r="AW143" s="14" t="s">
        <v>30</v>
      </c>
      <c r="AX143" s="14" t="s">
        <v>81</v>
      </c>
      <c r="AY143" s="243" t="s">
        <v>116</v>
      </c>
    </row>
    <row r="144" spans="1:65" s="2" customFormat="1" ht="21.75" customHeight="1">
      <c r="A144" s="34"/>
      <c r="B144" s="35"/>
      <c r="C144" s="244" t="s">
        <v>136</v>
      </c>
      <c r="D144" s="244" t="s">
        <v>137</v>
      </c>
      <c r="E144" s="245" t="s">
        <v>147</v>
      </c>
      <c r="F144" s="246" t="s">
        <v>148</v>
      </c>
      <c r="G144" s="247" t="s">
        <v>130</v>
      </c>
      <c r="H144" s="248">
        <v>80</v>
      </c>
      <c r="I144" s="249"/>
      <c r="J144" s="250">
        <f>ROUND(I144*H144,2)</f>
        <v>0</v>
      </c>
      <c r="K144" s="251"/>
      <c r="L144" s="252"/>
      <c r="M144" s="253" t="s">
        <v>1</v>
      </c>
      <c r="N144" s="254" t="s">
        <v>38</v>
      </c>
      <c r="O144" s="71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141</v>
      </c>
      <c r="AT144" s="216" t="s">
        <v>137</v>
      </c>
      <c r="AU144" s="216" t="s">
        <v>83</v>
      </c>
      <c r="AY144" s="17" t="s">
        <v>116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81</v>
      </c>
      <c r="BK144" s="217">
        <f>ROUND(I144*H144,2)</f>
        <v>0</v>
      </c>
      <c r="BL144" s="17" t="s">
        <v>123</v>
      </c>
      <c r="BM144" s="216" t="s">
        <v>149</v>
      </c>
    </row>
    <row r="145" spans="1:65" s="2" customFormat="1" ht="19.5">
      <c r="A145" s="34"/>
      <c r="B145" s="35"/>
      <c r="C145" s="36"/>
      <c r="D145" s="218" t="s">
        <v>124</v>
      </c>
      <c r="E145" s="36"/>
      <c r="F145" s="219" t="s">
        <v>148</v>
      </c>
      <c r="G145" s="36"/>
      <c r="H145" s="36"/>
      <c r="I145" s="115"/>
      <c r="J145" s="36"/>
      <c r="K145" s="36"/>
      <c r="L145" s="39"/>
      <c r="M145" s="220"/>
      <c r="N145" s="221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124</v>
      </c>
      <c r="AU145" s="17" t="s">
        <v>83</v>
      </c>
    </row>
    <row r="146" spans="1:65" s="13" customFormat="1">
      <c r="B146" s="222"/>
      <c r="C146" s="223"/>
      <c r="D146" s="218" t="s">
        <v>125</v>
      </c>
      <c r="E146" s="224" t="s">
        <v>1</v>
      </c>
      <c r="F146" s="225" t="s">
        <v>150</v>
      </c>
      <c r="G146" s="223"/>
      <c r="H146" s="226">
        <v>80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125</v>
      </c>
      <c r="AU146" s="232" t="s">
        <v>83</v>
      </c>
      <c r="AV146" s="13" t="s">
        <v>83</v>
      </c>
      <c r="AW146" s="13" t="s">
        <v>30</v>
      </c>
      <c r="AX146" s="13" t="s">
        <v>73</v>
      </c>
      <c r="AY146" s="232" t="s">
        <v>116</v>
      </c>
    </row>
    <row r="147" spans="1:65" s="14" customFormat="1">
      <c r="B147" s="233"/>
      <c r="C147" s="234"/>
      <c r="D147" s="218" t="s">
        <v>125</v>
      </c>
      <c r="E147" s="235" t="s">
        <v>1</v>
      </c>
      <c r="F147" s="236" t="s">
        <v>127</v>
      </c>
      <c r="G147" s="234"/>
      <c r="H147" s="237">
        <v>80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125</v>
      </c>
      <c r="AU147" s="243" t="s">
        <v>83</v>
      </c>
      <c r="AV147" s="14" t="s">
        <v>123</v>
      </c>
      <c r="AW147" s="14" t="s">
        <v>30</v>
      </c>
      <c r="AX147" s="14" t="s">
        <v>81</v>
      </c>
      <c r="AY147" s="243" t="s">
        <v>116</v>
      </c>
    </row>
    <row r="148" spans="1:65" s="2" customFormat="1" ht="16.5" customHeight="1">
      <c r="A148" s="34"/>
      <c r="B148" s="35"/>
      <c r="C148" s="244" t="s">
        <v>151</v>
      </c>
      <c r="D148" s="244" t="s">
        <v>137</v>
      </c>
      <c r="E148" s="245" t="s">
        <v>152</v>
      </c>
      <c r="F148" s="246" t="s">
        <v>153</v>
      </c>
      <c r="G148" s="247" t="s">
        <v>130</v>
      </c>
      <c r="H148" s="248">
        <v>2456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38</v>
      </c>
      <c r="O148" s="71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141</v>
      </c>
      <c r="AT148" s="216" t="s">
        <v>137</v>
      </c>
      <c r="AU148" s="216" t="s">
        <v>83</v>
      </c>
      <c r="AY148" s="17" t="s">
        <v>116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81</v>
      </c>
      <c r="BK148" s="217">
        <f>ROUND(I148*H148,2)</f>
        <v>0</v>
      </c>
      <c r="BL148" s="17" t="s">
        <v>123</v>
      </c>
      <c r="BM148" s="216" t="s">
        <v>154</v>
      </c>
    </row>
    <row r="149" spans="1:65" s="2" customFormat="1">
      <c r="A149" s="34"/>
      <c r="B149" s="35"/>
      <c r="C149" s="36"/>
      <c r="D149" s="218" t="s">
        <v>124</v>
      </c>
      <c r="E149" s="36"/>
      <c r="F149" s="219" t="s">
        <v>153</v>
      </c>
      <c r="G149" s="36"/>
      <c r="H149" s="36"/>
      <c r="I149" s="115"/>
      <c r="J149" s="36"/>
      <c r="K149" s="36"/>
      <c r="L149" s="39"/>
      <c r="M149" s="220"/>
      <c r="N149" s="221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124</v>
      </c>
      <c r="AU149" s="17" t="s">
        <v>83</v>
      </c>
    </row>
    <row r="150" spans="1:65" s="13" customFormat="1">
      <c r="B150" s="222"/>
      <c r="C150" s="223"/>
      <c r="D150" s="218" t="s">
        <v>125</v>
      </c>
      <c r="E150" s="224" t="s">
        <v>1</v>
      </c>
      <c r="F150" s="225" t="s">
        <v>155</v>
      </c>
      <c r="G150" s="223"/>
      <c r="H150" s="226">
        <v>2456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125</v>
      </c>
      <c r="AU150" s="232" t="s">
        <v>83</v>
      </c>
      <c r="AV150" s="13" t="s">
        <v>83</v>
      </c>
      <c r="AW150" s="13" t="s">
        <v>30</v>
      </c>
      <c r="AX150" s="13" t="s">
        <v>73</v>
      </c>
      <c r="AY150" s="232" t="s">
        <v>116</v>
      </c>
    </row>
    <row r="151" spans="1:65" s="14" customFormat="1">
      <c r="B151" s="233"/>
      <c r="C151" s="234"/>
      <c r="D151" s="218" t="s">
        <v>125</v>
      </c>
      <c r="E151" s="235" t="s">
        <v>1</v>
      </c>
      <c r="F151" s="236" t="s">
        <v>127</v>
      </c>
      <c r="G151" s="234"/>
      <c r="H151" s="237">
        <v>2456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125</v>
      </c>
      <c r="AU151" s="243" t="s">
        <v>83</v>
      </c>
      <c r="AV151" s="14" t="s">
        <v>123</v>
      </c>
      <c r="AW151" s="14" t="s">
        <v>30</v>
      </c>
      <c r="AX151" s="14" t="s">
        <v>81</v>
      </c>
      <c r="AY151" s="243" t="s">
        <v>116</v>
      </c>
    </row>
    <row r="152" spans="1:65" s="2" customFormat="1" ht="16.5" customHeight="1">
      <c r="A152" s="34"/>
      <c r="B152" s="35"/>
      <c r="C152" s="244" t="s">
        <v>141</v>
      </c>
      <c r="D152" s="244" t="s">
        <v>137</v>
      </c>
      <c r="E152" s="245" t="s">
        <v>156</v>
      </c>
      <c r="F152" s="246" t="s">
        <v>157</v>
      </c>
      <c r="G152" s="247" t="s">
        <v>130</v>
      </c>
      <c r="H152" s="248">
        <v>2456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38</v>
      </c>
      <c r="O152" s="71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141</v>
      </c>
      <c r="AT152" s="216" t="s">
        <v>137</v>
      </c>
      <c r="AU152" s="216" t="s">
        <v>83</v>
      </c>
      <c r="AY152" s="17" t="s">
        <v>116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81</v>
      </c>
      <c r="BK152" s="217">
        <f>ROUND(I152*H152,2)</f>
        <v>0</v>
      </c>
      <c r="BL152" s="17" t="s">
        <v>123</v>
      </c>
      <c r="BM152" s="216" t="s">
        <v>158</v>
      </c>
    </row>
    <row r="153" spans="1:65" s="2" customFormat="1">
      <c r="A153" s="34"/>
      <c r="B153" s="35"/>
      <c r="C153" s="36"/>
      <c r="D153" s="218" t="s">
        <v>124</v>
      </c>
      <c r="E153" s="36"/>
      <c r="F153" s="219" t="s">
        <v>157</v>
      </c>
      <c r="G153" s="36"/>
      <c r="H153" s="36"/>
      <c r="I153" s="115"/>
      <c r="J153" s="36"/>
      <c r="K153" s="36"/>
      <c r="L153" s="39"/>
      <c r="M153" s="220"/>
      <c r="N153" s="221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124</v>
      </c>
      <c r="AU153" s="17" t="s">
        <v>83</v>
      </c>
    </row>
    <row r="154" spans="1:65" s="13" customFormat="1">
      <c r="B154" s="222"/>
      <c r="C154" s="223"/>
      <c r="D154" s="218" t="s">
        <v>125</v>
      </c>
      <c r="E154" s="224" t="s">
        <v>1</v>
      </c>
      <c r="F154" s="225" t="s">
        <v>155</v>
      </c>
      <c r="G154" s="223"/>
      <c r="H154" s="226">
        <v>2456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125</v>
      </c>
      <c r="AU154" s="232" t="s">
        <v>83</v>
      </c>
      <c r="AV154" s="13" t="s">
        <v>83</v>
      </c>
      <c r="AW154" s="13" t="s">
        <v>30</v>
      </c>
      <c r="AX154" s="13" t="s">
        <v>73</v>
      </c>
      <c r="AY154" s="232" t="s">
        <v>116</v>
      </c>
    </row>
    <row r="155" spans="1:65" s="14" customFormat="1">
      <c r="B155" s="233"/>
      <c r="C155" s="234"/>
      <c r="D155" s="218" t="s">
        <v>125</v>
      </c>
      <c r="E155" s="235" t="s">
        <v>1</v>
      </c>
      <c r="F155" s="236" t="s">
        <v>127</v>
      </c>
      <c r="G155" s="234"/>
      <c r="H155" s="237">
        <v>2456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125</v>
      </c>
      <c r="AU155" s="243" t="s">
        <v>83</v>
      </c>
      <c r="AV155" s="14" t="s">
        <v>123</v>
      </c>
      <c r="AW155" s="14" t="s">
        <v>30</v>
      </c>
      <c r="AX155" s="14" t="s">
        <v>81</v>
      </c>
      <c r="AY155" s="243" t="s">
        <v>116</v>
      </c>
    </row>
    <row r="156" spans="1:65" s="2" customFormat="1" ht="21.75" customHeight="1">
      <c r="A156" s="34"/>
      <c r="B156" s="35"/>
      <c r="C156" s="244" t="s">
        <v>159</v>
      </c>
      <c r="D156" s="244" t="s">
        <v>137</v>
      </c>
      <c r="E156" s="245" t="s">
        <v>160</v>
      </c>
      <c r="F156" s="246" t="s">
        <v>161</v>
      </c>
      <c r="G156" s="247" t="s">
        <v>130</v>
      </c>
      <c r="H156" s="248">
        <v>614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38</v>
      </c>
      <c r="O156" s="71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141</v>
      </c>
      <c r="AT156" s="216" t="s">
        <v>137</v>
      </c>
      <c r="AU156" s="216" t="s">
        <v>83</v>
      </c>
      <c r="AY156" s="17" t="s">
        <v>116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81</v>
      </c>
      <c r="BK156" s="217">
        <f>ROUND(I156*H156,2)</f>
        <v>0</v>
      </c>
      <c r="BL156" s="17" t="s">
        <v>123</v>
      </c>
      <c r="BM156" s="216" t="s">
        <v>162</v>
      </c>
    </row>
    <row r="157" spans="1:65" s="2" customFormat="1">
      <c r="A157" s="34"/>
      <c r="B157" s="35"/>
      <c r="C157" s="36"/>
      <c r="D157" s="218" t="s">
        <v>124</v>
      </c>
      <c r="E157" s="36"/>
      <c r="F157" s="219" t="s">
        <v>161</v>
      </c>
      <c r="G157" s="36"/>
      <c r="H157" s="36"/>
      <c r="I157" s="115"/>
      <c r="J157" s="36"/>
      <c r="K157" s="36"/>
      <c r="L157" s="39"/>
      <c r="M157" s="220"/>
      <c r="N157" s="221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124</v>
      </c>
      <c r="AU157" s="17" t="s">
        <v>83</v>
      </c>
    </row>
    <row r="158" spans="1:65" s="13" customFormat="1">
      <c r="B158" s="222"/>
      <c r="C158" s="223"/>
      <c r="D158" s="218" t="s">
        <v>125</v>
      </c>
      <c r="E158" s="224" t="s">
        <v>1</v>
      </c>
      <c r="F158" s="225" t="s">
        <v>163</v>
      </c>
      <c r="G158" s="223"/>
      <c r="H158" s="226">
        <v>614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125</v>
      </c>
      <c r="AU158" s="232" t="s">
        <v>83</v>
      </c>
      <c r="AV158" s="13" t="s">
        <v>83</v>
      </c>
      <c r="AW158" s="13" t="s">
        <v>30</v>
      </c>
      <c r="AX158" s="13" t="s">
        <v>73</v>
      </c>
      <c r="AY158" s="232" t="s">
        <v>116</v>
      </c>
    </row>
    <row r="159" spans="1:65" s="14" customFormat="1">
      <c r="B159" s="233"/>
      <c r="C159" s="234"/>
      <c r="D159" s="218" t="s">
        <v>125</v>
      </c>
      <c r="E159" s="235" t="s">
        <v>1</v>
      </c>
      <c r="F159" s="236" t="s">
        <v>127</v>
      </c>
      <c r="G159" s="234"/>
      <c r="H159" s="237">
        <v>614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125</v>
      </c>
      <c r="AU159" s="243" t="s">
        <v>83</v>
      </c>
      <c r="AV159" s="14" t="s">
        <v>123</v>
      </c>
      <c r="AW159" s="14" t="s">
        <v>30</v>
      </c>
      <c r="AX159" s="14" t="s">
        <v>81</v>
      </c>
      <c r="AY159" s="243" t="s">
        <v>116</v>
      </c>
    </row>
    <row r="160" spans="1:65" s="2" customFormat="1" ht="16.5" customHeight="1">
      <c r="A160" s="34"/>
      <c r="B160" s="35"/>
      <c r="C160" s="244" t="s">
        <v>145</v>
      </c>
      <c r="D160" s="244" t="s">
        <v>137</v>
      </c>
      <c r="E160" s="245" t="s">
        <v>164</v>
      </c>
      <c r="F160" s="246" t="s">
        <v>165</v>
      </c>
      <c r="G160" s="247" t="s">
        <v>130</v>
      </c>
      <c r="H160" s="248">
        <v>3504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38</v>
      </c>
      <c r="O160" s="71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141</v>
      </c>
      <c r="AT160" s="216" t="s">
        <v>137</v>
      </c>
      <c r="AU160" s="216" t="s">
        <v>83</v>
      </c>
      <c r="AY160" s="17" t="s">
        <v>116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81</v>
      </c>
      <c r="BK160" s="217">
        <f>ROUND(I160*H160,2)</f>
        <v>0</v>
      </c>
      <c r="BL160" s="17" t="s">
        <v>123</v>
      </c>
      <c r="BM160" s="216" t="s">
        <v>166</v>
      </c>
    </row>
    <row r="161" spans="1:65" s="2" customFormat="1">
      <c r="A161" s="34"/>
      <c r="B161" s="35"/>
      <c r="C161" s="36"/>
      <c r="D161" s="218" t="s">
        <v>124</v>
      </c>
      <c r="E161" s="36"/>
      <c r="F161" s="219" t="s">
        <v>165</v>
      </c>
      <c r="G161" s="36"/>
      <c r="H161" s="36"/>
      <c r="I161" s="115"/>
      <c r="J161" s="36"/>
      <c r="K161" s="36"/>
      <c r="L161" s="39"/>
      <c r="M161" s="220"/>
      <c r="N161" s="221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124</v>
      </c>
      <c r="AU161" s="17" t="s">
        <v>83</v>
      </c>
    </row>
    <row r="162" spans="1:65" s="13" customFormat="1">
      <c r="B162" s="222"/>
      <c r="C162" s="223"/>
      <c r="D162" s="218" t="s">
        <v>125</v>
      </c>
      <c r="E162" s="224" t="s">
        <v>1</v>
      </c>
      <c r="F162" s="225" t="s">
        <v>167</v>
      </c>
      <c r="G162" s="223"/>
      <c r="H162" s="226">
        <v>3504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125</v>
      </c>
      <c r="AU162" s="232" t="s">
        <v>83</v>
      </c>
      <c r="AV162" s="13" t="s">
        <v>83</v>
      </c>
      <c r="AW162" s="13" t="s">
        <v>30</v>
      </c>
      <c r="AX162" s="13" t="s">
        <v>73</v>
      </c>
      <c r="AY162" s="232" t="s">
        <v>116</v>
      </c>
    </row>
    <row r="163" spans="1:65" s="14" customFormat="1">
      <c r="B163" s="233"/>
      <c r="C163" s="234"/>
      <c r="D163" s="218" t="s">
        <v>125</v>
      </c>
      <c r="E163" s="235" t="s">
        <v>1</v>
      </c>
      <c r="F163" s="236" t="s">
        <v>127</v>
      </c>
      <c r="G163" s="234"/>
      <c r="H163" s="237">
        <v>3504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125</v>
      </c>
      <c r="AU163" s="243" t="s">
        <v>83</v>
      </c>
      <c r="AV163" s="14" t="s">
        <v>123</v>
      </c>
      <c r="AW163" s="14" t="s">
        <v>30</v>
      </c>
      <c r="AX163" s="14" t="s">
        <v>81</v>
      </c>
      <c r="AY163" s="243" t="s">
        <v>116</v>
      </c>
    </row>
    <row r="164" spans="1:65" s="2" customFormat="1" ht="21.75" customHeight="1">
      <c r="A164" s="34"/>
      <c r="B164" s="35"/>
      <c r="C164" s="204" t="s">
        <v>168</v>
      </c>
      <c r="D164" s="204" t="s">
        <v>119</v>
      </c>
      <c r="E164" s="205" t="s">
        <v>169</v>
      </c>
      <c r="F164" s="206" t="s">
        <v>170</v>
      </c>
      <c r="G164" s="207" t="s">
        <v>171</v>
      </c>
      <c r="H164" s="208">
        <v>2204</v>
      </c>
      <c r="I164" s="209"/>
      <c r="J164" s="210">
        <f>ROUND(I164*H164,2)</f>
        <v>0</v>
      </c>
      <c r="K164" s="211"/>
      <c r="L164" s="39"/>
      <c r="M164" s="212" t="s">
        <v>1</v>
      </c>
      <c r="N164" s="213" t="s">
        <v>38</v>
      </c>
      <c r="O164" s="71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123</v>
      </c>
      <c r="AT164" s="216" t="s">
        <v>119</v>
      </c>
      <c r="AU164" s="216" t="s">
        <v>83</v>
      </c>
      <c r="AY164" s="17" t="s">
        <v>116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81</v>
      </c>
      <c r="BK164" s="217">
        <f>ROUND(I164*H164,2)</f>
        <v>0</v>
      </c>
      <c r="BL164" s="17" t="s">
        <v>123</v>
      </c>
      <c r="BM164" s="216" t="s">
        <v>172</v>
      </c>
    </row>
    <row r="165" spans="1:65" s="2" customFormat="1">
      <c r="A165" s="34"/>
      <c r="B165" s="35"/>
      <c r="C165" s="36"/>
      <c r="D165" s="218" t="s">
        <v>124</v>
      </c>
      <c r="E165" s="36"/>
      <c r="F165" s="219" t="s">
        <v>170</v>
      </c>
      <c r="G165" s="36"/>
      <c r="H165" s="36"/>
      <c r="I165" s="115"/>
      <c r="J165" s="36"/>
      <c r="K165" s="36"/>
      <c r="L165" s="39"/>
      <c r="M165" s="220"/>
      <c r="N165" s="221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124</v>
      </c>
      <c r="AU165" s="17" t="s">
        <v>83</v>
      </c>
    </row>
    <row r="166" spans="1:65" s="13" customFormat="1">
      <c r="B166" s="222"/>
      <c r="C166" s="223"/>
      <c r="D166" s="218" t="s">
        <v>125</v>
      </c>
      <c r="E166" s="224" t="s">
        <v>1</v>
      </c>
      <c r="F166" s="225" t="s">
        <v>173</v>
      </c>
      <c r="G166" s="223"/>
      <c r="H166" s="226">
        <v>680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125</v>
      </c>
      <c r="AU166" s="232" t="s">
        <v>83</v>
      </c>
      <c r="AV166" s="13" t="s">
        <v>83</v>
      </c>
      <c r="AW166" s="13" t="s">
        <v>30</v>
      </c>
      <c r="AX166" s="13" t="s">
        <v>73</v>
      </c>
      <c r="AY166" s="232" t="s">
        <v>116</v>
      </c>
    </row>
    <row r="167" spans="1:65" s="13" customFormat="1">
      <c r="B167" s="222"/>
      <c r="C167" s="223"/>
      <c r="D167" s="218" t="s">
        <v>125</v>
      </c>
      <c r="E167" s="224" t="s">
        <v>1</v>
      </c>
      <c r="F167" s="225" t="s">
        <v>174</v>
      </c>
      <c r="G167" s="223"/>
      <c r="H167" s="226">
        <v>1524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125</v>
      </c>
      <c r="AU167" s="232" t="s">
        <v>83</v>
      </c>
      <c r="AV167" s="13" t="s">
        <v>83</v>
      </c>
      <c r="AW167" s="13" t="s">
        <v>30</v>
      </c>
      <c r="AX167" s="13" t="s">
        <v>73</v>
      </c>
      <c r="AY167" s="232" t="s">
        <v>116</v>
      </c>
    </row>
    <row r="168" spans="1:65" s="14" customFormat="1">
      <c r="B168" s="233"/>
      <c r="C168" s="234"/>
      <c r="D168" s="218" t="s">
        <v>125</v>
      </c>
      <c r="E168" s="235" t="s">
        <v>1</v>
      </c>
      <c r="F168" s="236" t="s">
        <v>127</v>
      </c>
      <c r="G168" s="234"/>
      <c r="H168" s="237">
        <v>2204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125</v>
      </c>
      <c r="AU168" s="243" t="s">
        <v>83</v>
      </c>
      <c r="AV168" s="14" t="s">
        <v>123</v>
      </c>
      <c r="AW168" s="14" t="s">
        <v>30</v>
      </c>
      <c r="AX168" s="14" t="s">
        <v>81</v>
      </c>
      <c r="AY168" s="243" t="s">
        <v>116</v>
      </c>
    </row>
    <row r="169" spans="1:65" s="2" customFormat="1" ht="16.5" customHeight="1">
      <c r="A169" s="34"/>
      <c r="B169" s="35"/>
      <c r="C169" s="204" t="s">
        <v>149</v>
      </c>
      <c r="D169" s="204" t="s">
        <v>119</v>
      </c>
      <c r="E169" s="205" t="s">
        <v>175</v>
      </c>
      <c r="F169" s="206" t="s">
        <v>176</v>
      </c>
      <c r="G169" s="207" t="s">
        <v>130</v>
      </c>
      <c r="H169" s="208">
        <v>34</v>
      </c>
      <c r="I169" s="209"/>
      <c r="J169" s="210">
        <f>ROUND(I169*H169,2)</f>
        <v>0</v>
      </c>
      <c r="K169" s="211"/>
      <c r="L169" s="39"/>
      <c r="M169" s="212" t="s">
        <v>1</v>
      </c>
      <c r="N169" s="213" t="s">
        <v>38</v>
      </c>
      <c r="O169" s="71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6" t="s">
        <v>123</v>
      </c>
      <c r="AT169" s="216" t="s">
        <v>119</v>
      </c>
      <c r="AU169" s="216" t="s">
        <v>83</v>
      </c>
      <c r="AY169" s="17" t="s">
        <v>116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81</v>
      </c>
      <c r="BK169" s="217">
        <f>ROUND(I169*H169,2)</f>
        <v>0</v>
      </c>
      <c r="BL169" s="17" t="s">
        <v>123</v>
      </c>
      <c r="BM169" s="216" t="s">
        <v>177</v>
      </c>
    </row>
    <row r="170" spans="1:65" s="2" customFormat="1">
      <c r="A170" s="34"/>
      <c r="B170" s="35"/>
      <c r="C170" s="36"/>
      <c r="D170" s="218" t="s">
        <v>124</v>
      </c>
      <c r="E170" s="36"/>
      <c r="F170" s="219" t="s">
        <v>176</v>
      </c>
      <c r="G170" s="36"/>
      <c r="H170" s="36"/>
      <c r="I170" s="115"/>
      <c r="J170" s="36"/>
      <c r="K170" s="36"/>
      <c r="L170" s="39"/>
      <c r="M170" s="220"/>
      <c r="N170" s="221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124</v>
      </c>
      <c r="AU170" s="17" t="s">
        <v>83</v>
      </c>
    </row>
    <row r="171" spans="1:65" s="13" customFormat="1">
      <c r="B171" s="222"/>
      <c r="C171" s="223"/>
      <c r="D171" s="218" t="s">
        <v>125</v>
      </c>
      <c r="E171" s="224" t="s">
        <v>1</v>
      </c>
      <c r="F171" s="225" t="s">
        <v>178</v>
      </c>
      <c r="G171" s="223"/>
      <c r="H171" s="226">
        <v>34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125</v>
      </c>
      <c r="AU171" s="232" t="s">
        <v>83</v>
      </c>
      <c r="AV171" s="13" t="s">
        <v>83</v>
      </c>
      <c r="AW171" s="13" t="s">
        <v>30</v>
      </c>
      <c r="AX171" s="13" t="s">
        <v>73</v>
      </c>
      <c r="AY171" s="232" t="s">
        <v>116</v>
      </c>
    </row>
    <row r="172" spans="1:65" s="14" customFormat="1">
      <c r="B172" s="233"/>
      <c r="C172" s="234"/>
      <c r="D172" s="218" t="s">
        <v>125</v>
      </c>
      <c r="E172" s="235" t="s">
        <v>1</v>
      </c>
      <c r="F172" s="236" t="s">
        <v>127</v>
      </c>
      <c r="G172" s="234"/>
      <c r="H172" s="237">
        <v>34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125</v>
      </c>
      <c r="AU172" s="243" t="s">
        <v>83</v>
      </c>
      <c r="AV172" s="14" t="s">
        <v>123</v>
      </c>
      <c r="AW172" s="14" t="s">
        <v>30</v>
      </c>
      <c r="AX172" s="14" t="s">
        <v>81</v>
      </c>
      <c r="AY172" s="243" t="s">
        <v>116</v>
      </c>
    </row>
    <row r="173" spans="1:65" s="2" customFormat="1" ht="16.5" customHeight="1">
      <c r="A173" s="34"/>
      <c r="B173" s="35"/>
      <c r="C173" s="204" t="s">
        <v>179</v>
      </c>
      <c r="D173" s="204" t="s">
        <v>119</v>
      </c>
      <c r="E173" s="205" t="s">
        <v>180</v>
      </c>
      <c r="F173" s="206" t="s">
        <v>181</v>
      </c>
      <c r="G173" s="207" t="s">
        <v>182</v>
      </c>
      <c r="H173" s="208">
        <v>90</v>
      </c>
      <c r="I173" s="209"/>
      <c r="J173" s="210">
        <f>ROUND(I173*H173,2)</f>
        <v>0</v>
      </c>
      <c r="K173" s="211"/>
      <c r="L173" s="39"/>
      <c r="M173" s="212" t="s">
        <v>1</v>
      </c>
      <c r="N173" s="213" t="s">
        <v>38</v>
      </c>
      <c r="O173" s="71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6" t="s">
        <v>123</v>
      </c>
      <c r="AT173" s="216" t="s">
        <v>119</v>
      </c>
      <c r="AU173" s="216" t="s">
        <v>83</v>
      </c>
      <c r="AY173" s="17" t="s">
        <v>116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81</v>
      </c>
      <c r="BK173" s="217">
        <f>ROUND(I173*H173,2)</f>
        <v>0</v>
      </c>
      <c r="BL173" s="17" t="s">
        <v>123</v>
      </c>
      <c r="BM173" s="216" t="s">
        <v>183</v>
      </c>
    </row>
    <row r="174" spans="1:65" s="2" customFormat="1">
      <c r="A174" s="34"/>
      <c r="B174" s="35"/>
      <c r="C174" s="36"/>
      <c r="D174" s="218" t="s">
        <v>124</v>
      </c>
      <c r="E174" s="36"/>
      <c r="F174" s="219" t="s">
        <v>181</v>
      </c>
      <c r="G174" s="36"/>
      <c r="H174" s="36"/>
      <c r="I174" s="115"/>
      <c r="J174" s="36"/>
      <c r="K174" s="36"/>
      <c r="L174" s="39"/>
      <c r="M174" s="220"/>
      <c r="N174" s="221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124</v>
      </c>
      <c r="AU174" s="17" t="s">
        <v>83</v>
      </c>
    </row>
    <row r="175" spans="1:65" s="13" customFormat="1">
      <c r="B175" s="222"/>
      <c r="C175" s="223"/>
      <c r="D175" s="218" t="s">
        <v>125</v>
      </c>
      <c r="E175" s="224" t="s">
        <v>1</v>
      </c>
      <c r="F175" s="225" t="s">
        <v>184</v>
      </c>
      <c r="G175" s="223"/>
      <c r="H175" s="226">
        <v>90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125</v>
      </c>
      <c r="AU175" s="232" t="s">
        <v>83</v>
      </c>
      <c r="AV175" s="13" t="s">
        <v>83</v>
      </c>
      <c r="AW175" s="13" t="s">
        <v>30</v>
      </c>
      <c r="AX175" s="13" t="s">
        <v>73</v>
      </c>
      <c r="AY175" s="232" t="s">
        <v>116</v>
      </c>
    </row>
    <row r="176" spans="1:65" s="14" customFormat="1">
      <c r="B176" s="233"/>
      <c r="C176" s="234"/>
      <c r="D176" s="218" t="s">
        <v>125</v>
      </c>
      <c r="E176" s="235" t="s">
        <v>1</v>
      </c>
      <c r="F176" s="236" t="s">
        <v>127</v>
      </c>
      <c r="G176" s="234"/>
      <c r="H176" s="237">
        <v>90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125</v>
      </c>
      <c r="AU176" s="243" t="s">
        <v>83</v>
      </c>
      <c r="AV176" s="14" t="s">
        <v>123</v>
      </c>
      <c r="AW176" s="14" t="s">
        <v>30</v>
      </c>
      <c r="AX176" s="14" t="s">
        <v>81</v>
      </c>
      <c r="AY176" s="243" t="s">
        <v>116</v>
      </c>
    </row>
    <row r="177" spans="1:65" s="2" customFormat="1" ht="21.75" customHeight="1">
      <c r="A177" s="34"/>
      <c r="B177" s="35"/>
      <c r="C177" s="204" t="s">
        <v>154</v>
      </c>
      <c r="D177" s="204" t="s">
        <v>119</v>
      </c>
      <c r="E177" s="205" t="s">
        <v>185</v>
      </c>
      <c r="F177" s="206" t="s">
        <v>186</v>
      </c>
      <c r="G177" s="207" t="s">
        <v>182</v>
      </c>
      <c r="H177" s="208">
        <v>2</v>
      </c>
      <c r="I177" s="209"/>
      <c r="J177" s="210">
        <f>ROUND(I177*H177,2)</f>
        <v>0</v>
      </c>
      <c r="K177" s="211"/>
      <c r="L177" s="39"/>
      <c r="M177" s="212" t="s">
        <v>1</v>
      </c>
      <c r="N177" s="213" t="s">
        <v>38</v>
      </c>
      <c r="O177" s="71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6" t="s">
        <v>123</v>
      </c>
      <c r="AT177" s="216" t="s">
        <v>119</v>
      </c>
      <c r="AU177" s="216" t="s">
        <v>83</v>
      </c>
      <c r="AY177" s="17" t="s">
        <v>116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81</v>
      </c>
      <c r="BK177" s="217">
        <f>ROUND(I177*H177,2)</f>
        <v>0</v>
      </c>
      <c r="BL177" s="17" t="s">
        <v>123</v>
      </c>
      <c r="BM177" s="216" t="s">
        <v>187</v>
      </c>
    </row>
    <row r="178" spans="1:65" s="2" customFormat="1">
      <c r="A178" s="34"/>
      <c r="B178" s="35"/>
      <c r="C178" s="36"/>
      <c r="D178" s="218" t="s">
        <v>124</v>
      </c>
      <c r="E178" s="36"/>
      <c r="F178" s="219" t="s">
        <v>186</v>
      </c>
      <c r="G178" s="36"/>
      <c r="H178" s="36"/>
      <c r="I178" s="115"/>
      <c r="J178" s="36"/>
      <c r="K178" s="36"/>
      <c r="L178" s="39"/>
      <c r="M178" s="220"/>
      <c r="N178" s="221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124</v>
      </c>
      <c r="AU178" s="17" t="s">
        <v>83</v>
      </c>
    </row>
    <row r="179" spans="1:65" s="13" customFormat="1">
      <c r="B179" s="222"/>
      <c r="C179" s="223"/>
      <c r="D179" s="218" t="s">
        <v>125</v>
      </c>
      <c r="E179" s="224" t="s">
        <v>1</v>
      </c>
      <c r="F179" s="225" t="s">
        <v>83</v>
      </c>
      <c r="G179" s="223"/>
      <c r="H179" s="226">
        <v>2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125</v>
      </c>
      <c r="AU179" s="232" t="s">
        <v>83</v>
      </c>
      <c r="AV179" s="13" t="s">
        <v>83</v>
      </c>
      <c r="AW179" s="13" t="s">
        <v>30</v>
      </c>
      <c r="AX179" s="13" t="s">
        <v>73</v>
      </c>
      <c r="AY179" s="232" t="s">
        <v>116</v>
      </c>
    </row>
    <row r="180" spans="1:65" s="14" customFormat="1">
      <c r="B180" s="233"/>
      <c r="C180" s="234"/>
      <c r="D180" s="218" t="s">
        <v>125</v>
      </c>
      <c r="E180" s="235" t="s">
        <v>1</v>
      </c>
      <c r="F180" s="236" t="s">
        <v>127</v>
      </c>
      <c r="G180" s="234"/>
      <c r="H180" s="237">
        <v>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125</v>
      </c>
      <c r="AU180" s="243" t="s">
        <v>83</v>
      </c>
      <c r="AV180" s="14" t="s">
        <v>123</v>
      </c>
      <c r="AW180" s="14" t="s">
        <v>30</v>
      </c>
      <c r="AX180" s="14" t="s">
        <v>81</v>
      </c>
      <c r="AY180" s="243" t="s">
        <v>116</v>
      </c>
    </row>
    <row r="181" spans="1:65" s="2" customFormat="1" ht="16.5" customHeight="1">
      <c r="A181" s="34"/>
      <c r="B181" s="35"/>
      <c r="C181" s="244" t="s">
        <v>8</v>
      </c>
      <c r="D181" s="244" t="s">
        <v>137</v>
      </c>
      <c r="E181" s="245" t="s">
        <v>188</v>
      </c>
      <c r="F181" s="246" t="s">
        <v>189</v>
      </c>
      <c r="G181" s="247" t="s">
        <v>130</v>
      </c>
      <c r="H181" s="248">
        <v>4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38</v>
      </c>
      <c r="O181" s="71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6" t="s">
        <v>141</v>
      </c>
      <c r="AT181" s="216" t="s">
        <v>137</v>
      </c>
      <c r="AU181" s="216" t="s">
        <v>83</v>
      </c>
      <c r="AY181" s="17" t="s">
        <v>116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81</v>
      </c>
      <c r="BK181" s="217">
        <f>ROUND(I181*H181,2)</f>
        <v>0</v>
      </c>
      <c r="BL181" s="17" t="s">
        <v>123</v>
      </c>
      <c r="BM181" s="216" t="s">
        <v>190</v>
      </c>
    </row>
    <row r="182" spans="1:65" s="2" customFormat="1">
      <c r="A182" s="34"/>
      <c r="B182" s="35"/>
      <c r="C182" s="36"/>
      <c r="D182" s="218" t="s">
        <v>124</v>
      </c>
      <c r="E182" s="36"/>
      <c r="F182" s="219" t="s">
        <v>189</v>
      </c>
      <c r="G182" s="36"/>
      <c r="H182" s="36"/>
      <c r="I182" s="115"/>
      <c r="J182" s="36"/>
      <c r="K182" s="36"/>
      <c r="L182" s="39"/>
      <c r="M182" s="220"/>
      <c r="N182" s="221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124</v>
      </c>
      <c r="AU182" s="17" t="s">
        <v>83</v>
      </c>
    </row>
    <row r="183" spans="1:65" s="13" customFormat="1">
      <c r="B183" s="222"/>
      <c r="C183" s="223"/>
      <c r="D183" s="218" t="s">
        <v>125</v>
      </c>
      <c r="E183" s="224" t="s">
        <v>1</v>
      </c>
      <c r="F183" s="225" t="s">
        <v>123</v>
      </c>
      <c r="G183" s="223"/>
      <c r="H183" s="226">
        <v>4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125</v>
      </c>
      <c r="AU183" s="232" t="s">
        <v>83</v>
      </c>
      <c r="AV183" s="13" t="s">
        <v>83</v>
      </c>
      <c r="AW183" s="13" t="s">
        <v>30</v>
      </c>
      <c r="AX183" s="13" t="s">
        <v>73</v>
      </c>
      <c r="AY183" s="232" t="s">
        <v>116</v>
      </c>
    </row>
    <row r="184" spans="1:65" s="14" customFormat="1">
      <c r="B184" s="233"/>
      <c r="C184" s="234"/>
      <c r="D184" s="218" t="s">
        <v>125</v>
      </c>
      <c r="E184" s="235" t="s">
        <v>1</v>
      </c>
      <c r="F184" s="236" t="s">
        <v>127</v>
      </c>
      <c r="G184" s="234"/>
      <c r="H184" s="237">
        <v>4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125</v>
      </c>
      <c r="AU184" s="243" t="s">
        <v>83</v>
      </c>
      <c r="AV184" s="14" t="s">
        <v>123</v>
      </c>
      <c r="AW184" s="14" t="s">
        <v>30</v>
      </c>
      <c r="AX184" s="14" t="s">
        <v>81</v>
      </c>
      <c r="AY184" s="243" t="s">
        <v>116</v>
      </c>
    </row>
    <row r="185" spans="1:65" s="2" customFormat="1" ht="16.5" customHeight="1">
      <c r="A185" s="34"/>
      <c r="B185" s="35"/>
      <c r="C185" s="244" t="s">
        <v>158</v>
      </c>
      <c r="D185" s="244" t="s">
        <v>137</v>
      </c>
      <c r="E185" s="245" t="s">
        <v>191</v>
      </c>
      <c r="F185" s="246" t="s">
        <v>192</v>
      </c>
      <c r="G185" s="247" t="s">
        <v>130</v>
      </c>
      <c r="H185" s="248">
        <v>8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38</v>
      </c>
      <c r="O185" s="71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6" t="s">
        <v>141</v>
      </c>
      <c r="AT185" s="216" t="s">
        <v>137</v>
      </c>
      <c r="AU185" s="216" t="s">
        <v>83</v>
      </c>
      <c r="AY185" s="17" t="s">
        <v>116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81</v>
      </c>
      <c r="BK185" s="217">
        <f>ROUND(I185*H185,2)</f>
        <v>0</v>
      </c>
      <c r="BL185" s="17" t="s">
        <v>123</v>
      </c>
      <c r="BM185" s="216" t="s">
        <v>193</v>
      </c>
    </row>
    <row r="186" spans="1:65" s="2" customFormat="1">
      <c r="A186" s="34"/>
      <c r="B186" s="35"/>
      <c r="C186" s="36"/>
      <c r="D186" s="218" t="s">
        <v>124</v>
      </c>
      <c r="E186" s="36"/>
      <c r="F186" s="219" t="s">
        <v>192</v>
      </c>
      <c r="G186" s="36"/>
      <c r="H186" s="36"/>
      <c r="I186" s="115"/>
      <c r="J186" s="36"/>
      <c r="K186" s="36"/>
      <c r="L186" s="39"/>
      <c r="M186" s="220"/>
      <c r="N186" s="221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124</v>
      </c>
      <c r="AU186" s="17" t="s">
        <v>83</v>
      </c>
    </row>
    <row r="187" spans="1:65" s="13" customFormat="1">
      <c r="B187" s="222"/>
      <c r="C187" s="223"/>
      <c r="D187" s="218" t="s">
        <v>125</v>
      </c>
      <c r="E187" s="224" t="s">
        <v>1</v>
      </c>
      <c r="F187" s="225" t="s">
        <v>194</v>
      </c>
      <c r="G187" s="223"/>
      <c r="H187" s="226">
        <v>8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125</v>
      </c>
      <c r="AU187" s="232" t="s">
        <v>83</v>
      </c>
      <c r="AV187" s="13" t="s">
        <v>83</v>
      </c>
      <c r="AW187" s="13" t="s">
        <v>30</v>
      </c>
      <c r="AX187" s="13" t="s">
        <v>73</v>
      </c>
      <c r="AY187" s="232" t="s">
        <v>116</v>
      </c>
    </row>
    <row r="188" spans="1:65" s="14" customFormat="1">
      <c r="B188" s="233"/>
      <c r="C188" s="234"/>
      <c r="D188" s="218" t="s">
        <v>125</v>
      </c>
      <c r="E188" s="235" t="s">
        <v>1</v>
      </c>
      <c r="F188" s="236" t="s">
        <v>127</v>
      </c>
      <c r="G188" s="234"/>
      <c r="H188" s="237">
        <v>8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125</v>
      </c>
      <c r="AU188" s="243" t="s">
        <v>83</v>
      </c>
      <c r="AV188" s="14" t="s">
        <v>123</v>
      </c>
      <c r="AW188" s="14" t="s">
        <v>30</v>
      </c>
      <c r="AX188" s="14" t="s">
        <v>81</v>
      </c>
      <c r="AY188" s="243" t="s">
        <v>116</v>
      </c>
    </row>
    <row r="189" spans="1:65" s="2" customFormat="1" ht="16.5" customHeight="1">
      <c r="A189" s="34"/>
      <c r="B189" s="35"/>
      <c r="C189" s="244" t="s">
        <v>195</v>
      </c>
      <c r="D189" s="244" t="s">
        <v>137</v>
      </c>
      <c r="E189" s="245" t="s">
        <v>196</v>
      </c>
      <c r="F189" s="246" t="s">
        <v>197</v>
      </c>
      <c r="G189" s="247" t="s">
        <v>130</v>
      </c>
      <c r="H189" s="248">
        <v>8</v>
      </c>
      <c r="I189" s="249"/>
      <c r="J189" s="250">
        <f>ROUND(I189*H189,2)</f>
        <v>0</v>
      </c>
      <c r="K189" s="251"/>
      <c r="L189" s="252"/>
      <c r="M189" s="253" t="s">
        <v>1</v>
      </c>
      <c r="N189" s="254" t="s">
        <v>38</v>
      </c>
      <c r="O189" s="71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6" t="s">
        <v>141</v>
      </c>
      <c r="AT189" s="216" t="s">
        <v>137</v>
      </c>
      <c r="AU189" s="216" t="s">
        <v>83</v>
      </c>
      <c r="AY189" s="17" t="s">
        <v>116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81</v>
      </c>
      <c r="BK189" s="217">
        <f>ROUND(I189*H189,2)</f>
        <v>0</v>
      </c>
      <c r="BL189" s="17" t="s">
        <v>123</v>
      </c>
      <c r="BM189" s="216" t="s">
        <v>198</v>
      </c>
    </row>
    <row r="190" spans="1:65" s="2" customFormat="1">
      <c r="A190" s="34"/>
      <c r="B190" s="35"/>
      <c r="C190" s="36"/>
      <c r="D190" s="218" t="s">
        <v>124</v>
      </c>
      <c r="E190" s="36"/>
      <c r="F190" s="219" t="s">
        <v>197</v>
      </c>
      <c r="G190" s="36"/>
      <c r="H190" s="36"/>
      <c r="I190" s="115"/>
      <c r="J190" s="36"/>
      <c r="K190" s="36"/>
      <c r="L190" s="39"/>
      <c r="M190" s="220"/>
      <c r="N190" s="221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124</v>
      </c>
      <c r="AU190" s="17" t="s">
        <v>83</v>
      </c>
    </row>
    <row r="191" spans="1:65" s="13" customFormat="1">
      <c r="B191" s="222"/>
      <c r="C191" s="223"/>
      <c r="D191" s="218" t="s">
        <v>125</v>
      </c>
      <c r="E191" s="224" t="s">
        <v>1</v>
      </c>
      <c r="F191" s="225" t="s">
        <v>194</v>
      </c>
      <c r="G191" s="223"/>
      <c r="H191" s="226">
        <v>8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125</v>
      </c>
      <c r="AU191" s="232" t="s">
        <v>83</v>
      </c>
      <c r="AV191" s="13" t="s">
        <v>83</v>
      </c>
      <c r="AW191" s="13" t="s">
        <v>30</v>
      </c>
      <c r="AX191" s="13" t="s">
        <v>73</v>
      </c>
      <c r="AY191" s="232" t="s">
        <v>116</v>
      </c>
    </row>
    <row r="192" spans="1:65" s="14" customFormat="1">
      <c r="B192" s="233"/>
      <c r="C192" s="234"/>
      <c r="D192" s="218" t="s">
        <v>125</v>
      </c>
      <c r="E192" s="235" t="s">
        <v>1</v>
      </c>
      <c r="F192" s="236" t="s">
        <v>127</v>
      </c>
      <c r="G192" s="234"/>
      <c r="H192" s="237">
        <v>8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125</v>
      </c>
      <c r="AU192" s="243" t="s">
        <v>83</v>
      </c>
      <c r="AV192" s="14" t="s">
        <v>123</v>
      </c>
      <c r="AW192" s="14" t="s">
        <v>30</v>
      </c>
      <c r="AX192" s="14" t="s">
        <v>81</v>
      </c>
      <c r="AY192" s="243" t="s">
        <v>116</v>
      </c>
    </row>
    <row r="193" spans="1:65" s="2" customFormat="1" ht="16.5" customHeight="1">
      <c r="A193" s="34"/>
      <c r="B193" s="35"/>
      <c r="C193" s="244" t="s">
        <v>162</v>
      </c>
      <c r="D193" s="244" t="s">
        <v>137</v>
      </c>
      <c r="E193" s="245" t="s">
        <v>156</v>
      </c>
      <c r="F193" s="246" t="s">
        <v>157</v>
      </c>
      <c r="G193" s="247" t="s">
        <v>130</v>
      </c>
      <c r="H193" s="248">
        <v>8</v>
      </c>
      <c r="I193" s="249"/>
      <c r="J193" s="250">
        <f>ROUND(I193*H193,2)</f>
        <v>0</v>
      </c>
      <c r="K193" s="251"/>
      <c r="L193" s="252"/>
      <c r="M193" s="253" t="s">
        <v>1</v>
      </c>
      <c r="N193" s="254" t="s">
        <v>38</v>
      </c>
      <c r="O193" s="71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6" t="s">
        <v>141</v>
      </c>
      <c r="AT193" s="216" t="s">
        <v>137</v>
      </c>
      <c r="AU193" s="216" t="s">
        <v>83</v>
      </c>
      <c r="AY193" s="17" t="s">
        <v>116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81</v>
      </c>
      <c r="BK193" s="217">
        <f>ROUND(I193*H193,2)</f>
        <v>0</v>
      </c>
      <c r="BL193" s="17" t="s">
        <v>123</v>
      </c>
      <c r="BM193" s="216" t="s">
        <v>199</v>
      </c>
    </row>
    <row r="194" spans="1:65" s="2" customFormat="1">
      <c r="A194" s="34"/>
      <c r="B194" s="35"/>
      <c r="C194" s="36"/>
      <c r="D194" s="218" t="s">
        <v>124</v>
      </c>
      <c r="E194" s="36"/>
      <c r="F194" s="219" t="s">
        <v>157</v>
      </c>
      <c r="G194" s="36"/>
      <c r="H194" s="36"/>
      <c r="I194" s="115"/>
      <c r="J194" s="36"/>
      <c r="K194" s="36"/>
      <c r="L194" s="39"/>
      <c r="M194" s="220"/>
      <c r="N194" s="221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124</v>
      </c>
      <c r="AU194" s="17" t="s">
        <v>83</v>
      </c>
    </row>
    <row r="195" spans="1:65" s="13" customFormat="1">
      <c r="B195" s="222"/>
      <c r="C195" s="223"/>
      <c r="D195" s="218" t="s">
        <v>125</v>
      </c>
      <c r="E195" s="224" t="s">
        <v>1</v>
      </c>
      <c r="F195" s="225" t="s">
        <v>194</v>
      </c>
      <c r="G195" s="223"/>
      <c r="H195" s="226">
        <v>8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125</v>
      </c>
      <c r="AU195" s="232" t="s">
        <v>83</v>
      </c>
      <c r="AV195" s="13" t="s">
        <v>83</v>
      </c>
      <c r="AW195" s="13" t="s">
        <v>30</v>
      </c>
      <c r="AX195" s="13" t="s">
        <v>73</v>
      </c>
      <c r="AY195" s="232" t="s">
        <v>116</v>
      </c>
    </row>
    <row r="196" spans="1:65" s="14" customFormat="1">
      <c r="B196" s="233"/>
      <c r="C196" s="234"/>
      <c r="D196" s="218" t="s">
        <v>125</v>
      </c>
      <c r="E196" s="235" t="s">
        <v>1</v>
      </c>
      <c r="F196" s="236" t="s">
        <v>127</v>
      </c>
      <c r="G196" s="234"/>
      <c r="H196" s="237">
        <v>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125</v>
      </c>
      <c r="AU196" s="243" t="s">
        <v>83</v>
      </c>
      <c r="AV196" s="14" t="s">
        <v>123</v>
      </c>
      <c r="AW196" s="14" t="s">
        <v>30</v>
      </c>
      <c r="AX196" s="14" t="s">
        <v>81</v>
      </c>
      <c r="AY196" s="243" t="s">
        <v>116</v>
      </c>
    </row>
    <row r="197" spans="1:65" s="2" customFormat="1" ht="16.5" customHeight="1">
      <c r="A197" s="34"/>
      <c r="B197" s="35"/>
      <c r="C197" s="204" t="s">
        <v>200</v>
      </c>
      <c r="D197" s="204" t="s">
        <v>119</v>
      </c>
      <c r="E197" s="205" t="s">
        <v>201</v>
      </c>
      <c r="F197" s="206" t="s">
        <v>202</v>
      </c>
      <c r="G197" s="207" t="s">
        <v>203</v>
      </c>
      <c r="H197" s="208">
        <v>614</v>
      </c>
      <c r="I197" s="209"/>
      <c r="J197" s="210">
        <f>ROUND(I197*H197,2)</f>
        <v>0</v>
      </c>
      <c r="K197" s="211"/>
      <c r="L197" s="39"/>
      <c r="M197" s="212" t="s">
        <v>1</v>
      </c>
      <c r="N197" s="213" t="s">
        <v>38</v>
      </c>
      <c r="O197" s="71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6" t="s">
        <v>123</v>
      </c>
      <c r="AT197" s="216" t="s">
        <v>119</v>
      </c>
      <c r="AU197" s="216" t="s">
        <v>83</v>
      </c>
      <c r="AY197" s="17" t="s">
        <v>116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81</v>
      </c>
      <c r="BK197" s="217">
        <f>ROUND(I197*H197,2)</f>
        <v>0</v>
      </c>
      <c r="BL197" s="17" t="s">
        <v>123</v>
      </c>
      <c r="BM197" s="216" t="s">
        <v>204</v>
      </c>
    </row>
    <row r="198" spans="1:65" s="2" customFormat="1">
      <c r="A198" s="34"/>
      <c r="B198" s="35"/>
      <c r="C198" s="36"/>
      <c r="D198" s="218" t="s">
        <v>124</v>
      </c>
      <c r="E198" s="36"/>
      <c r="F198" s="219" t="s">
        <v>202</v>
      </c>
      <c r="G198" s="36"/>
      <c r="H198" s="36"/>
      <c r="I198" s="115"/>
      <c r="J198" s="36"/>
      <c r="K198" s="36"/>
      <c r="L198" s="39"/>
      <c r="M198" s="220"/>
      <c r="N198" s="221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124</v>
      </c>
      <c r="AU198" s="17" t="s">
        <v>83</v>
      </c>
    </row>
    <row r="199" spans="1:65" s="13" customFormat="1">
      <c r="B199" s="222"/>
      <c r="C199" s="223"/>
      <c r="D199" s="218" t="s">
        <v>125</v>
      </c>
      <c r="E199" s="224" t="s">
        <v>1</v>
      </c>
      <c r="F199" s="225" t="s">
        <v>205</v>
      </c>
      <c r="G199" s="223"/>
      <c r="H199" s="226">
        <v>614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125</v>
      </c>
      <c r="AU199" s="232" t="s">
        <v>83</v>
      </c>
      <c r="AV199" s="13" t="s">
        <v>83</v>
      </c>
      <c r="AW199" s="13" t="s">
        <v>30</v>
      </c>
      <c r="AX199" s="13" t="s">
        <v>73</v>
      </c>
      <c r="AY199" s="232" t="s">
        <v>116</v>
      </c>
    </row>
    <row r="200" spans="1:65" s="14" customFormat="1">
      <c r="B200" s="233"/>
      <c r="C200" s="234"/>
      <c r="D200" s="218" t="s">
        <v>125</v>
      </c>
      <c r="E200" s="235" t="s">
        <v>1</v>
      </c>
      <c r="F200" s="236" t="s">
        <v>127</v>
      </c>
      <c r="G200" s="234"/>
      <c r="H200" s="237">
        <v>614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125</v>
      </c>
      <c r="AU200" s="243" t="s">
        <v>83</v>
      </c>
      <c r="AV200" s="14" t="s">
        <v>123</v>
      </c>
      <c r="AW200" s="14" t="s">
        <v>30</v>
      </c>
      <c r="AX200" s="14" t="s">
        <v>81</v>
      </c>
      <c r="AY200" s="243" t="s">
        <v>116</v>
      </c>
    </row>
    <row r="201" spans="1:65" s="2" customFormat="1" ht="21.75" customHeight="1">
      <c r="A201" s="34"/>
      <c r="B201" s="35"/>
      <c r="C201" s="204" t="s">
        <v>166</v>
      </c>
      <c r="D201" s="204" t="s">
        <v>119</v>
      </c>
      <c r="E201" s="205" t="s">
        <v>206</v>
      </c>
      <c r="F201" s="206" t="s">
        <v>207</v>
      </c>
      <c r="G201" s="207" t="s">
        <v>208</v>
      </c>
      <c r="H201" s="208">
        <v>2.7</v>
      </c>
      <c r="I201" s="209"/>
      <c r="J201" s="210">
        <f>ROUND(I201*H201,2)</f>
        <v>0</v>
      </c>
      <c r="K201" s="211"/>
      <c r="L201" s="39"/>
      <c r="M201" s="212" t="s">
        <v>1</v>
      </c>
      <c r="N201" s="213" t="s">
        <v>38</v>
      </c>
      <c r="O201" s="71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123</v>
      </c>
      <c r="AT201" s="216" t="s">
        <v>119</v>
      </c>
      <c r="AU201" s="216" t="s">
        <v>83</v>
      </c>
      <c r="AY201" s="17" t="s">
        <v>116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81</v>
      </c>
      <c r="BK201" s="217">
        <f>ROUND(I201*H201,2)</f>
        <v>0</v>
      </c>
      <c r="BL201" s="17" t="s">
        <v>123</v>
      </c>
      <c r="BM201" s="216" t="s">
        <v>209</v>
      </c>
    </row>
    <row r="202" spans="1:65" s="2" customFormat="1">
      <c r="A202" s="34"/>
      <c r="B202" s="35"/>
      <c r="C202" s="36"/>
      <c r="D202" s="218" t="s">
        <v>124</v>
      </c>
      <c r="E202" s="36"/>
      <c r="F202" s="219" t="s">
        <v>207</v>
      </c>
      <c r="G202" s="36"/>
      <c r="H202" s="36"/>
      <c r="I202" s="115"/>
      <c r="J202" s="36"/>
      <c r="K202" s="36"/>
      <c r="L202" s="39"/>
      <c r="M202" s="220"/>
      <c r="N202" s="221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124</v>
      </c>
      <c r="AU202" s="17" t="s">
        <v>83</v>
      </c>
    </row>
    <row r="203" spans="1:65" s="13" customFormat="1">
      <c r="B203" s="222"/>
      <c r="C203" s="223"/>
      <c r="D203" s="218" t="s">
        <v>125</v>
      </c>
      <c r="E203" s="224" t="s">
        <v>1</v>
      </c>
      <c r="F203" s="225" t="s">
        <v>210</v>
      </c>
      <c r="G203" s="223"/>
      <c r="H203" s="226">
        <v>2.7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125</v>
      </c>
      <c r="AU203" s="232" t="s">
        <v>83</v>
      </c>
      <c r="AV203" s="13" t="s">
        <v>83</v>
      </c>
      <c r="AW203" s="13" t="s">
        <v>30</v>
      </c>
      <c r="AX203" s="13" t="s">
        <v>73</v>
      </c>
      <c r="AY203" s="232" t="s">
        <v>116</v>
      </c>
    </row>
    <row r="204" spans="1:65" s="14" customFormat="1">
      <c r="B204" s="233"/>
      <c r="C204" s="234"/>
      <c r="D204" s="218" t="s">
        <v>125</v>
      </c>
      <c r="E204" s="235" t="s">
        <v>1</v>
      </c>
      <c r="F204" s="236" t="s">
        <v>127</v>
      </c>
      <c r="G204" s="234"/>
      <c r="H204" s="237">
        <v>2.7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125</v>
      </c>
      <c r="AU204" s="243" t="s">
        <v>83</v>
      </c>
      <c r="AV204" s="14" t="s">
        <v>123</v>
      </c>
      <c r="AW204" s="14" t="s">
        <v>30</v>
      </c>
      <c r="AX204" s="14" t="s">
        <v>81</v>
      </c>
      <c r="AY204" s="243" t="s">
        <v>116</v>
      </c>
    </row>
    <row r="205" spans="1:65" s="2" customFormat="1" ht="21.75" customHeight="1">
      <c r="A205" s="34"/>
      <c r="B205" s="35"/>
      <c r="C205" s="204" t="s">
        <v>7</v>
      </c>
      <c r="D205" s="204" t="s">
        <v>119</v>
      </c>
      <c r="E205" s="205" t="s">
        <v>211</v>
      </c>
      <c r="F205" s="206" t="s">
        <v>212</v>
      </c>
      <c r="G205" s="207" t="s">
        <v>213</v>
      </c>
      <c r="H205" s="208">
        <v>34</v>
      </c>
      <c r="I205" s="209"/>
      <c r="J205" s="210">
        <f>ROUND(I205*H205,2)</f>
        <v>0</v>
      </c>
      <c r="K205" s="211"/>
      <c r="L205" s="39"/>
      <c r="M205" s="212" t="s">
        <v>1</v>
      </c>
      <c r="N205" s="213" t="s">
        <v>38</v>
      </c>
      <c r="O205" s="71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6" t="s">
        <v>123</v>
      </c>
      <c r="AT205" s="216" t="s">
        <v>119</v>
      </c>
      <c r="AU205" s="216" t="s">
        <v>83</v>
      </c>
      <c r="AY205" s="17" t="s">
        <v>116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81</v>
      </c>
      <c r="BK205" s="217">
        <f>ROUND(I205*H205,2)</f>
        <v>0</v>
      </c>
      <c r="BL205" s="17" t="s">
        <v>123</v>
      </c>
      <c r="BM205" s="216" t="s">
        <v>214</v>
      </c>
    </row>
    <row r="206" spans="1:65" s="2" customFormat="1" ht="19.5">
      <c r="A206" s="34"/>
      <c r="B206" s="35"/>
      <c r="C206" s="36"/>
      <c r="D206" s="218" t="s">
        <v>124</v>
      </c>
      <c r="E206" s="36"/>
      <c r="F206" s="219" t="s">
        <v>212</v>
      </c>
      <c r="G206" s="36"/>
      <c r="H206" s="36"/>
      <c r="I206" s="115"/>
      <c r="J206" s="36"/>
      <c r="K206" s="36"/>
      <c r="L206" s="39"/>
      <c r="M206" s="220"/>
      <c r="N206" s="221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124</v>
      </c>
      <c r="AU206" s="17" t="s">
        <v>83</v>
      </c>
    </row>
    <row r="207" spans="1:65" s="13" customFormat="1">
      <c r="B207" s="222"/>
      <c r="C207" s="223"/>
      <c r="D207" s="218" t="s">
        <v>125</v>
      </c>
      <c r="E207" s="224" t="s">
        <v>1</v>
      </c>
      <c r="F207" s="225" t="s">
        <v>215</v>
      </c>
      <c r="G207" s="223"/>
      <c r="H207" s="226">
        <v>10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125</v>
      </c>
      <c r="AU207" s="232" t="s">
        <v>83</v>
      </c>
      <c r="AV207" s="13" t="s">
        <v>83</v>
      </c>
      <c r="AW207" s="13" t="s">
        <v>30</v>
      </c>
      <c r="AX207" s="13" t="s">
        <v>73</v>
      </c>
      <c r="AY207" s="232" t="s">
        <v>116</v>
      </c>
    </row>
    <row r="208" spans="1:65" s="13" customFormat="1">
      <c r="B208" s="222"/>
      <c r="C208" s="223"/>
      <c r="D208" s="218" t="s">
        <v>125</v>
      </c>
      <c r="E208" s="224" t="s">
        <v>1</v>
      </c>
      <c r="F208" s="225" t="s">
        <v>216</v>
      </c>
      <c r="G208" s="223"/>
      <c r="H208" s="226">
        <v>24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125</v>
      </c>
      <c r="AU208" s="232" t="s">
        <v>83</v>
      </c>
      <c r="AV208" s="13" t="s">
        <v>83</v>
      </c>
      <c r="AW208" s="13" t="s">
        <v>30</v>
      </c>
      <c r="AX208" s="13" t="s">
        <v>73</v>
      </c>
      <c r="AY208" s="232" t="s">
        <v>116</v>
      </c>
    </row>
    <row r="209" spans="1:65" s="14" customFormat="1">
      <c r="B209" s="233"/>
      <c r="C209" s="234"/>
      <c r="D209" s="218" t="s">
        <v>125</v>
      </c>
      <c r="E209" s="235" t="s">
        <v>1</v>
      </c>
      <c r="F209" s="236" t="s">
        <v>127</v>
      </c>
      <c r="G209" s="234"/>
      <c r="H209" s="237">
        <v>34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125</v>
      </c>
      <c r="AU209" s="243" t="s">
        <v>83</v>
      </c>
      <c r="AV209" s="14" t="s">
        <v>123</v>
      </c>
      <c r="AW209" s="14" t="s">
        <v>30</v>
      </c>
      <c r="AX209" s="14" t="s">
        <v>81</v>
      </c>
      <c r="AY209" s="243" t="s">
        <v>116</v>
      </c>
    </row>
    <row r="210" spans="1:65" s="2" customFormat="1" ht="21.75" customHeight="1">
      <c r="A210" s="34"/>
      <c r="B210" s="35"/>
      <c r="C210" s="204" t="s">
        <v>217</v>
      </c>
      <c r="D210" s="204" t="s">
        <v>119</v>
      </c>
      <c r="E210" s="205" t="s">
        <v>218</v>
      </c>
      <c r="F210" s="206" t="s">
        <v>219</v>
      </c>
      <c r="G210" s="207" t="s">
        <v>213</v>
      </c>
      <c r="H210" s="208">
        <v>8</v>
      </c>
      <c r="I210" s="209"/>
      <c r="J210" s="210">
        <f>ROUND(I210*H210,2)</f>
        <v>0</v>
      </c>
      <c r="K210" s="211"/>
      <c r="L210" s="39"/>
      <c r="M210" s="212" t="s">
        <v>1</v>
      </c>
      <c r="N210" s="213" t="s">
        <v>38</v>
      </c>
      <c r="O210" s="71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6" t="s">
        <v>123</v>
      </c>
      <c r="AT210" s="216" t="s">
        <v>119</v>
      </c>
      <c r="AU210" s="216" t="s">
        <v>83</v>
      </c>
      <c r="AY210" s="17" t="s">
        <v>116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81</v>
      </c>
      <c r="BK210" s="217">
        <f>ROUND(I210*H210,2)</f>
        <v>0</v>
      </c>
      <c r="BL210" s="17" t="s">
        <v>123</v>
      </c>
      <c r="BM210" s="216" t="s">
        <v>220</v>
      </c>
    </row>
    <row r="211" spans="1:65" s="2" customFormat="1" ht="19.5">
      <c r="A211" s="34"/>
      <c r="B211" s="35"/>
      <c r="C211" s="36"/>
      <c r="D211" s="218" t="s">
        <v>124</v>
      </c>
      <c r="E211" s="36"/>
      <c r="F211" s="219" t="s">
        <v>219</v>
      </c>
      <c r="G211" s="36"/>
      <c r="H211" s="36"/>
      <c r="I211" s="115"/>
      <c r="J211" s="36"/>
      <c r="K211" s="36"/>
      <c r="L211" s="39"/>
      <c r="M211" s="220"/>
      <c r="N211" s="221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124</v>
      </c>
      <c r="AU211" s="17" t="s">
        <v>83</v>
      </c>
    </row>
    <row r="212" spans="1:65" s="13" customFormat="1">
      <c r="B212" s="222"/>
      <c r="C212" s="223"/>
      <c r="D212" s="218" t="s">
        <v>125</v>
      </c>
      <c r="E212" s="224" t="s">
        <v>1</v>
      </c>
      <c r="F212" s="225" t="s">
        <v>141</v>
      </c>
      <c r="G212" s="223"/>
      <c r="H212" s="226">
        <v>8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125</v>
      </c>
      <c r="AU212" s="232" t="s">
        <v>83</v>
      </c>
      <c r="AV212" s="13" t="s">
        <v>83</v>
      </c>
      <c r="AW212" s="13" t="s">
        <v>30</v>
      </c>
      <c r="AX212" s="13" t="s">
        <v>73</v>
      </c>
      <c r="AY212" s="232" t="s">
        <v>116</v>
      </c>
    </row>
    <row r="213" spans="1:65" s="14" customFormat="1">
      <c r="B213" s="233"/>
      <c r="C213" s="234"/>
      <c r="D213" s="218" t="s">
        <v>125</v>
      </c>
      <c r="E213" s="235" t="s">
        <v>1</v>
      </c>
      <c r="F213" s="236" t="s">
        <v>127</v>
      </c>
      <c r="G213" s="234"/>
      <c r="H213" s="237">
        <v>8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125</v>
      </c>
      <c r="AU213" s="243" t="s">
        <v>83</v>
      </c>
      <c r="AV213" s="14" t="s">
        <v>123</v>
      </c>
      <c r="AW213" s="14" t="s">
        <v>30</v>
      </c>
      <c r="AX213" s="14" t="s">
        <v>81</v>
      </c>
      <c r="AY213" s="243" t="s">
        <v>116</v>
      </c>
    </row>
    <row r="214" spans="1:65" s="2" customFormat="1" ht="33" customHeight="1">
      <c r="A214" s="34"/>
      <c r="B214" s="35"/>
      <c r="C214" s="204" t="s">
        <v>221</v>
      </c>
      <c r="D214" s="204" t="s">
        <v>119</v>
      </c>
      <c r="E214" s="205" t="s">
        <v>222</v>
      </c>
      <c r="F214" s="206" t="s">
        <v>223</v>
      </c>
      <c r="G214" s="207" t="s">
        <v>171</v>
      </c>
      <c r="H214" s="208">
        <v>2404</v>
      </c>
      <c r="I214" s="209"/>
      <c r="J214" s="210">
        <f>ROUND(I214*H214,2)</f>
        <v>0</v>
      </c>
      <c r="K214" s="211"/>
      <c r="L214" s="39"/>
      <c r="M214" s="212" t="s">
        <v>1</v>
      </c>
      <c r="N214" s="213" t="s">
        <v>38</v>
      </c>
      <c r="O214" s="71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6" t="s">
        <v>123</v>
      </c>
      <c r="AT214" s="216" t="s">
        <v>119</v>
      </c>
      <c r="AU214" s="216" t="s">
        <v>83</v>
      </c>
      <c r="AY214" s="17" t="s">
        <v>116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81</v>
      </c>
      <c r="BK214" s="217">
        <f>ROUND(I214*H214,2)</f>
        <v>0</v>
      </c>
      <c r="BL214" s="17" t="s">
        <v>123</v>
      </c>
      <c r="BM214" s="216" t="s">
        <v>224</v>
      </c>
    </row>
    <row r="215" spans="1:65" s="2" customFormat="1" ht="19.5">
      <c r="A215" s="34"/>
      <c r="B215" s="35"/>
      <c r="C215" s="36"/>
      <c r="D215" s="218" t="s">
        <v>124</v>
      </c>
      <c r="E215" s="36"/>
      <c r="F215" s="219" t="s">
        <v>223</v>
      </c>
      <c r="G215" s="36"/>
      <c r="H215" s="36"/>
      <c r="I215" s="115"/>
      <c r="J215" s="36"/>
      <c r="K215" s="36"/>
      <c r="L215" s="39"/>
      <c r="M215" s="220"/>
      <c r="N215" s="221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124</v>
      </c>
      <c r="AU215" s="17" t="s">
        <v>83</v>
      </c>
    </row>
    <row r="216" spans="1:65" s="13" customFormat="1">
      <c r="B216" s="222"/>
      <c r="C216" s="223"/>
      <c r="D216" s="218" t="s">
        <v>125</v>
      </c>
      <c r="E216" s="224" t="s">
        <v>1</v>
      </c>
      <c r="F216" s="225" t="s">
        <v>225</v>
      </c>
      <c r="G216" s="223"/>
      <c r="H216" s="226">
        <v>2404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125</v>
      </c>
      <c r="AU216" s="232" t="s">
        <v>83</v>
      </c>
      <c r="AV216" s="13" t="s">
        <v>83</v>
      </c>
      <c r="AW216" s="13" t="s">
        <v>30</v>
      </c>
      <c r="AX216" s="13" t="s">
        <v>73</v>
      </c>
      <c r="AY216" s="232" t="s">
        <v>116</v>
      </c>
    </row>
    <row r="217" spans="1:65" s="14" customFormat="1">
      <c r="B217" s="233"/>
      <c r="C217" s="234"/>
      <c r="D217" s="218" t="s">
        <v>125</v>
      </c>
      <c r="E217" s="235" t="s">
        <v>1</v>
      </c>
      <c r="F217" s="236" t="s">
        <v>127</v>
      </c>
      <c r="G217" s="234"/>
      <c r="H217" s="237">
        <v>2404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125</v>
      </c>
      <c r="AU217" s="243" t="s">
        <v>83</v>
      </c>
      <c r="AV217" s="14" t="s">
        <v>123</v>
      </c>
      <c r="AW217" s="14" t="s">
        <v>30</v>
      </c>
      <c r="AX217" s="14" t="s">
        <v>81</v>
      </c>
      <c r="AY217" s="243" t="s">
        <v>116</v>
      </c>
    </row>
    <row r="218" spans="1:65" s="2" customFormat="1" ht="33" customHeight="1">
      <c r="A218" s="34"/>
      <c r="B218" s="35"/>
      <c r="C218" s="204" t="s">
        <v>226</v>
      </c>
      <c r="D218" s="204" t="s">
        <v>119</v>
      </c>
      <c r="E218" s="205" t="s">
        <v>227</v>
      </c>
      <c r="F218" s="206" t="s">
        <v>228</v>
      </c>
      <c r="G218" s="207" t="s">
        <v>171</v>
      </c>
      <c r="H218" s="208">
        <v>2404</v>
      </c>
      <c r="I218" s="209"/>
      <c r="J218" s="210">
        <f>ROUND(I218*H218,2)</f>
        <v>0</v>
      </c>
      <c r="K218" s="211"/>
      <c r="L218" s="39"/>
      <c r="M218" s="212" t="s">
        <v>1</v>
      </c>
      <c r="N218" s="213" t="s">
        <v>38</v>
      </c>
      <c r="O218" s="71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6" t="s">
        <v>123</v>
      </c>
      <c r="AT218" s="216" t="s">
        <v>119</v>
      </c>
      <c r="AU218" s="216" t="s">
        <v>83</v>
      </c>
      <c r="AY218" s="17" t="s">
        <v>116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81</v>
      </c>
      <c r="BK218" s="217">
        <f>ROUND(I218*H218,2)</f>
        <v>0</v>
      </c>
      <c r="BL218" s="17" t="s">
        <v>123</v>
      </c>
      <c r="BM218" s="216" t="s">
        <v>229</v>
      </c>
    </row>
    <row r="219" spans="1:65" s="2" customFormat="1" ht="19.5">
      <c r="A219" s="34"/>
      <c r="B219" s="35"/>
      <c r="C219" s="36"/>
      <c r="D219" s="218" t="s">
        <v>124</v>
      </c>
      <c r="E219" s="36"/>
      <c r="F219" s="219" t="s">
        <v>228</v>
      </c>
      <c r="G219" s="36"/>
      <c r="H219" s="36"/>
      <c r="I219" s="115"/>
      <c r="J219" s="36"/>
      <c r="K219" s="36"/>
      <c r="L219" s="39"/>
      <c r="M219" s="220"/>
      <c r="N219" s="221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124</v>
      </c>
      <c r="AU219" s="17" t="s">
        <v>83</v>
      </c>
    </row>
    <row r="220" spans="1:65" s="13" customFormat="1">
      <c r="B220" s="222"/>
      <c r="C220" s="223"/>
      <c r="D220" s="218" t="s">
        <v>125</v>
      </c>
      <c r="E220" s="224" t="s">
        <v>1</v>
      </c>
      <c r="F220" s="225" t="s">
        <v>225</v>
      </c>
      <c r="G220" s="223"/>
      <c r="H220" s="226">
        <v>2404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125</v>
      </c>
      <c r="AU220" s="232" t="s">
        <v>83</v>
      </c>
      <c r="AV220" s="13" t="s">
        <v>83</v>
      </c>
      <c r="AW220" s="13" t="s">
        <v>30</v>
      </c>
      <c r="AX220" s="13" t="s">
        <v>73</v>
      </c>
      <c r="AY220" s="232" t="s">
        <v>116</v>
      </c>
    </row>
    <row r="221" spans="1:65" s="14" customFormat="1">
      <c r="B221" s="233"/>
      <c r="C221" s="234"/>
      <c r="D221" s="218" t="s">
        <v>125</v>
      </c>
      <c r="E221" s="235" t="s">
        <v>1</v>
      </c>
      <c r="F221" s="236" t="s">
        <v>127</v>
      </c>
      <c r="G221" s="234"/>
      <c r="H221" s="237">
        <v>2404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125</v>
      </c>
      <c r="AU221" s="243" t="s">
        <v>83</v>
      </c>
      <c r="AV221" s="14" t="s">
        <v>123</v>
      </c>
      <c r="AW221" s="14" t="s">
        <v>30</v>
      </c>
      <c r="AX221" s="14" t="s">
        <v>81</v>
      </c>
      <c r="AY221" s="243" t="s">
        <v>116</v>
      </c>
    </row>
    <row r="222" spans="1:65" s="2" customFormat="1" ht="16.5" customHeight="1">
      <c r="A222" s="34"/>
      <c r="B222" s="35"/>
      <c r="C222" s="204" t="s">
        <v>230</v>
      </c>
      <c r="D222" s="204" t="s">
        <v>119</v>
      </c>
      <c r="E222" s="205" t="s">
        <v>231</v>
      </c>
      <c r="F222" s="206" t="s">
        <v>232</v>
      </c>
      <c r="G222" s="207" t="s">
        <v>130</v>
      </c>
      <c r="H222" s="208">
        <v>552</v>
      </c>
      <c r="I222" s="209"/>
      <c r="J222" s="210">
        <f>ROUND(I222*H222,2)</f>
        <v>0</v>
      </c>
      <c r="K222" s="211"/>
      <c r="L222" s="39"/>
      <c r="M222" s="212" t="s">
        <v>1</v>
      </c>
      <c r="N222" s="213" t="s">
        <v>38</v>
      </c>
      <c r="O222" s="71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6" t="s">
        <v>123</v>
      </c>
      <c r="AT222" s="216" t="s">
        <v>119</v>
      </c>
      <c r="AU222" s="216" t="s">
        <v>83</v>
      </c>
      <c r="AY222" s="17" t="s">
        <v>116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7" t="s">
        <v>81</v>
      </c>
      <c r="BK222" s="217">
        <f>ROUND(I222*H222,2)</f>
        <v>0</v>
      </c>
      <c r="BL222" s="17" t="s">
        <v>123</v>
      </c>
      <c r="BM222" s="216" t="s">
        <v>233</v>
      </c>
    </row>
    <row r="223" spans="1:65" s="2" customFormat="1">
      <c r="A223" s="34"/>
      <c r="B223" s="35"/>
      <c r="C223" s="36"/>
      <c r="D223" s="218" t="s">
        <v>124</v>
      </c>
      <c r="E223" s="36"/>
      <c r="F223" s="219" t="s">
        <v>232</v>
      </c>
      <c r="G223" s="36"/>
      <c r="H223" s="36"/>
      <c r="I223" s="115"/>
      <c r="J223" s="36"/>
      <c r="K223" s="36"/>
      <c r="L223" s="39"/>
      <c r="M223" s="220"/>
      <c r="N223" s="221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124</v>
      </c>
      <c r="AU223" s="17" t="s">
        <v>83</v>
      </c>
    </row>
    <row r="224" spans="1:65" s="13" customFormat="1">
      <c r="B224" s="222"/>
      <c r="C224" s="223"/>
      <c r="D224" s="218" t="s">
        <v>125</v>
      </c>
      <c r="E224" s="224" t="s">
        <v>1</v>
      </c>
      <c r="F224" s="225" t="s">
        <v>234</v>
      </c>
      <c r="G224" s="223"/>
      <c r="H224" s="226">
        <v>552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125</v>
      </c>
      <c r="AU224" s="232" t="s">
        <v>83</v>
      </c>
      <c r="AV224" s="13" t="s">
        <v>83</v>
      </c>
      <c r="AW224" s="13" t="s">
        <v>30</v>
      </c>
      <c r="AX224" s="13" t="s">
        <v>73</v>
      </c>
      <c r="AY224" s="232" t="s">
        <v>116</v>
      </c>
    </row>
    <row r="225" spans="1:65" s="14" customFormat="1">
      <c r="B225" s="233"/>
      <c r="C225" s="234"/>
      <c r="D225" s="218" t="s">
        <v>125</v>
      </c>
      <c r="E225" s="235" t="s">
        <v>1</v>
      </c>
      <c r="F225" s="236" t="s">
        <v>127</v>
      </c>
      <c r="G225" s="234"/>
      <c r="H225" s="237">
        <v>552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125</v>
      </c>
      <c r="AU225" s="243" t="s">
        <v>83</v>
      </c>
      <c r="AV225" s="14" t="s">
        <v>123</v>
      </c>
      <c r="AW225" s="14" t="s">
        <v>30</v>
      </c>
      <c r="AX225" s="14" t="s">
        <v>81</v>
      </c>
      <c r="AY225" s="243" t="s">
        <v>116</v>
      </c>
    </row>
    <row r="226" spans="1:65" s="2" customFormat="1" ht="16.5" customHeight="1">
      <c r="A226" s="34"/>
      <c r="B226" s="35"/>
      <c r="C226" s="244" t="s">
        <v>172</v>
      </c>
      <c r="D226" s="244" t="s">
        <v>137</v>
      </c>
      <c r="E226" s="245" t="s">
        <v>235</v>
      </c>
      <c r="F226" s="246" t="s">
        <v>236</v>
      </c>
      <c r="G226" s="247" t="s">
        <v>130</v>
      </c>
      <c r="H226" s="248">
        <v>552</v>
      </c>
      <c r="I226" s="249"/>
      <c r="J226" s="250">
        <f>ROUND(I226*H226,2)</f>
        <v>0</v>
      </c>
      <c r="K226" s="251"/>
      <c r="L226" s="252"/>
      <c r="M226" s="253" t="s">
        <v>1</v>
      </c>
      <c r="N226" s="254" t="s">
        <v>38</v>
      </c>
      <c r="O226" s="71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6" t="s">
        <v>141</v>
      </c>
      <c r="AT226" s="216" t="s">
        <v>137</v>
      </c>
      <c r="AU226" s="216" t="s">
        <v>83</v>
      </c>
      <c r="AY226" s="17" t="s">
        <v>116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7" t="s">
        <v>81</v>
      </c>
      <c r="BK226" s="217">
        <f>ROUND(I226*H226,2)</f>
        <v>0</v>
      </c>
      <c r="BL226" s="17" t="s">
        <v>123</v>
      </c>
      <c r="BM226" s="216" t="s">
        <v>237</v>
      </c>
    </row>
    <row r="227" spans="1:65" s="2" customFormat="1">
      <c r="A227" s="34"/>
      <c r="B227" s="35"/>
      <c r="C227" s="36"/>
      <c r="D227" s="218" t="s">
        <v>124</v>
      </c>
      <c r="E227" s="36"/>
      <c r="F227" s="219" t="s">
        <v>236</v>
      </c>
      <c r="G227" s="36"/>
      <c r="H227" s="36"/>
      <c r="I227" s="115"/>
      <c r="J227" s="36"/>
      <c r="K227" s="36"/>
      <c r="L227" s="39"/>
      <c r="M227" s="220"/>
      <c r="N227" s="221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124</v>
      </c>
      <c r="AU227" s="17" t="s">
        <v>83</v>
      </c>
    </row>
    <row r="228" spans="1:65" s="13" customFormat="1">
      <c r="B228" s="222"/>
      <c r="C228" s="223"/>
      <c r="D228" s="218" t="s">
        <v>125</v>
      </c>
      <c r="E228" s="224" t="s">
        <v>1</v>
      </c>
      <c r="F228" s="225" t="s">
        <v>234</v>
      </c>
      <c r="G228" s="223"/>
      <c r="H228" s="226">
        <v>552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125</v>
      </c>
      <c r="AU228" s="232" t="s">
        <v>83</v>
      </c>
      <c r="AV228" s="13" t="s">
        <v>83</v>
      </c>
      <c r="AW228" s="13" t="s">
        <v>30</v>
      </c>
      <c r="AX228" s="13" t="s">
        <v>73</v>
      </c>
      <c r="AY228" s="232" t="s">
        <v>116</v>
      </c>
    </row>
    <row r="229" spans="1:65" s="14" customFormat="1">
      <c r="B229" s="233"/>
      <c r="C229" s="234"/>
      <c r="D229" s="218" t="s">
        <v>125</v>
      </c>
      <c r="E229" s="235" t="s">
        <v>1</v>
      </c>
      <c r="F229" s="236" t="s">
        <v>127</v>
      </c>
      <c r="G229" s="234"/>
      <c r="H229" s="237">
        <v>552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125</v>
      </c>
      <c r="AU229" s="243" t="s">
        <v>83</v>
      </c>
      <c r="AV229" s="14" t="s">
        <v>123</v>
      </c>
      <c r="AW229" s="14" t="s">
        <v>30</v>
      </c>
      <c r="AX229" s="14" t="s">
        <v>81</v>
      </c>
      <c r="AY229" s="243" t="s">
        <v>116</v>
      </c>
    </row>
    <row r="230" spans="1:65" s="2" customFormat="1" ht="21.75" customHeight="1">
      <c r="A230" s="34"/>
      <c r="B230" s="35"/>
      <c r="C230" s="204" t="s">
        <v>238</v>
      </c>
      <c r="D230" s="204" t="s">
        <v>119</v>
      </c>
      <c r="E230" s="205" t="s">
        <v>239</v>
      </c>
      <c r="F230" s="206" t="s">
        <v>240</v>
      </c>
      <c r="G230" s="207" t="s">
        <v>130</v>
      </c>
      <c r="H230" s="208">
        <v>44</v>
      </c>
      <c r="I230" s="209"/>
      <c r="J230" s="210">
        <f>ROUND(I230*H230,2)</f>
        <v>0</v>
      </c>
      <c r="K230" s="211"/>
      <c r="L230" s="39"/>
      <c r="M230" s="212" t="s">
        <v>1</v>
      </c>
      <c r="N230" s="213" t="s">
        <v>38</v>
      </c>
      <c r="O230" s="71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6" t="s">
        <v>123</v>
      </c>
      <c r="AT230" s="216" t="s">
        <v>119</v>
      </c>
      <c r="AU230" s="216" t="s">
        <v>83</v>
      </c>
      <c r="AY230" s="17" t="s">
        <v>116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7" t="s">
        <v>81</v>
      </c>
      <c r="BK230" s="217">
        <f>ROUND(I230*H230,2)</f>
        <v>0</v>
      </c>
      <c r="BL230" s="17" t="s">
        <v>123</v>
      </c>
      <c r="BM230" s="216" t="s">
        <v>241</v>
      </c>
    </row>
    <row r="231" spans="1:65" s="2" customFormat="1">
      <c r="A231" s="34"/>
      <c r="B231" s="35"/>
      <c r="C231" s="36"/>
      <c r="D231" s="218" t="s">
        <v>124</v>
      </c>
      <c r="E231" s="36"/>
      <c r="F231" s="219" t="s">
        <v>240</v>
      </c>
      <c r="G231" s="36"/>
      <c r="H231" s="36"/>
      <c r="I231" s="115"/>
      <c r="J231" s="36"/>
      <c r="K231" s="36"/>
      <c r="L231" s="39"/>
      <c r="M231" s="220"/>
      <c r="N231" s="221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124</v>
      </c>
      <c r="AU231" s="17" t="s">
        <v>83</v>
      </c>
    </row>
    <row r="232" spans="1:65" s="13" customFormat="1">
      <c r="B232" s="222"/>
      <c r="C232" s="223"/>
      <c r="D232" s="218" t="s">
        <v>125</v>
      </c>
      <c r="E232" s="224" t="s">
        <v>1</v>
      </c>
      <c r="F232" s="225" t="s">
        <v>209</v>
      </c>
      <c r="G232" s="223"/>
      <c r="H232" s="226">
        <v>44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125</v>
      </c>
      <c r="AU232" s="232" t="s">
        <v>83</v>
      </c>
      <c r="AV232" s="13" t="s">
        <v>83</v>
      </c>
      <c r="AW232" s="13" t="s">
        <v>30</v>
      </c>
      <c r="AX232" s="13" t="s">
        <v>73</v>
      </c>
      <c r="AY232" s="232" t="s">
        <v>116</v>
      </c>
    </row>
    <row r="233" spans="1:65" s="14" customFormat="1">
      <c r="B233" s="233"/>
      <c r="C233" s="234"/>
      <c r="D233" s="218" t="s">
        <v>125</v>
      </c>
      <c r="E233" s="235" t="s">
        <v>1</v>
      </c>
      <c r="F233" s="236" t="s">
        <v>127</v>
      </c>
      <c r="G233" s="234"/>
      <c r="H233" s="237">
        <v>44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125</v>
      </c>
      <c r="AU233" s="243" t="s">
        <v>83</v>
      </c>
      <c r="AV233" s="14" t="s">
        <v>123</v>
      </c>
      <c r="AW233" s="14" t="s">
        <v>30</v>
      </c>
      <c r="AX233" s="14" t="s">
        <v>81</v>
      </c>
      <c r="AY233" s="243" t="s">
        <v>116</v>
      </c>
    </row>
    <row r="234" spans="1:65" s="2" customFormat="1" ht="16.5" customHeight="1">
      <c r="A234" s="34"/>
      <c r="B234" s="35"/>
      <c r="C234" s="204" t="s">
        <v>177</v>
      </c>
      <c r="D234" s="204" t="s">
        <v>119</v>
      </c>
      <c r="E234" s="205" t="s">
        <v>242</v>
      </c>
      <c r="F234" s="206" t="s">
        <v>243</v>
      </c>
      <c r="G234" s="207" t="s">
        <v>130</v>
      </c>
      <c r="H234" s="208">
        <v>34</v>
      </c>
      <c r="I234" s="209"/>
      <c r="J234" s="210">
        <f>ROUND(I234*H234,2)</f>
        <v>0</v>
      </c>
      <c r="K234" s="211"/>
      <c r="L234" s="39"/>
      <c r="M234" s="212" t="s">
        <v>1</v>
      </c>
      <c r="N234" s="213" t="s">
        <v>38</v>
      </c>
      <c r="O234" s="71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6" t="s">
        <v>123</v>
      </c>
      <c r="AT234" s="216" t="s">
        <v>119</v>
      </c>
      <c r="AU234" s="216" t="s">
        <v>83</v>
      </c>
      <c r="AY234" s="17" t="s">
        <v>116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7" t="s">
        <v>81</v>
      </c>
      <c r="BK234" s="217">
        <f>ROUND(I234*H234,2)</f>
        <v>0</v>
      </c>
      <c r="BL234" s="17" t="s">
        <v>123</v>
      </c>
      <c r="BM234" s="216" t="s">
        <v>244</v>
      </c>
    </row>
    <row r="235" spans="1:65" s="2" customFormat="1">
      <c r="A235" s="34"/>
      <c r="B235" s="35"/>
      <c r="C235" s="36"/>
      <c r="D235" s="218" t="s">
        <v>124</v>
      </c>
      <c r="E235" s="36"/>
      <c r="F235" s="219" t="s">
        <v>243</v>
      </c>
      <c r="G235" s="36"/>
      <c r="H235" s="36"/>
      <c r="I235" s="115"/>
      <c r="J235" s="36"/>
      <c r="K235" s="36"/>
      <c r="L235" s="39"/>
      <c r="M235" s="220"/>
      <c r="N235" s="221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124</v>
      </c>
      <c r="AU235" s="17" t="s">
        <v>83</v>
      </c>
    </row>
    <row r="236" spans="1:65" s="13" customFormat="1">
      <c r="B236" s="222"/>
      <c r="C236" s="223"/>
      <c r="D236" s="218" t="s">
        <v>125</v>
      </c>
      <c r="E236" s="224" t="s">
        <v>1</v>
      </c>
      <c r="F236" s="225" t="s">
        <v>190</v>
      </c>
      <c r="G236" s="223"/>
      <c r="H236" s="226">
        <v>34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125</v>
      </c>
      <c r="AU236" s="232" t="s">
        <v>83</v>
      </c>
      <c r="AV236" s="13" t="s">
        <v>83</v>
      </c>
      <c r="AW236" s="13" t="s">
        <v>30</v>
      </c>
      <c r="AX236" s="13" t="s">
        <v>73</v>
      </c>
      <c r="AY236" s="232" t="s">
        <v>116</v>
      </c>
    </row>
    <row r="237" spans="1:65" s="14" customFormat="1">
      <c r="B237" s="233"/>
      <c r="C237" s="234"/>
      <c r="D237" s="218" t="s">
        <v>125</v>
      </c>
      <c r="E237" s="235" t="s">
        <v>1</v>
      </c>
      <c r="F237" s="236" t="s">
        <v>127</v>
      </c>
      <c r="G237" s="234"/>
      <c r="H237" s="237">
        <v>34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125</v>
      </c>
      <c r="AU237" s="243" t="s">
        <v>83</v>
      </c>
      <c r="AV237" s="14" t="s">
        <v>123</v>
      </c>
      <c r="AW237" s="14" t="s">
        <v>30</v>
      </c>
      <c r="AX237" s="14" t="s">
        <v>81</v>
      </c>
      <c r="AY237" s="243" t="s">
        <v>116</v>
      </c>
    </row>
    <row r="238" spans="1:65" s="2" customFormat="1" ht="16.5" customHeight="1">
      <c r="A238" s="34"/>
      <c r="B238" s="35"/>
      <c r="C238" s="244" t="s">
        <v>245</v>
      </c>
      <c r="D238" s="244" t="s">
        <v>137</v>
      </c>
      <c r="E238" s="245" t="s">
        <v>246</v>
      </c>
      <c r="F238" s="246" t="s">
        <v>247</v>
      </c>
      <c r="G238" s="247" t="s">
        <v>130</v>
      </c>
      <c r="H238" s="248">
        <v>34</v>
      </c>
      <c r="I238" s="249"/>
      <c r="J238" s="250">
        <f>ROUND(I238*H238,2)</f>
        <v>0</v>
      </c>
      <c r="K238" s="251"/>
      <c r="L238" s="252"/>
      <c r="M238" s="253" t="s">
        <v>1</v>
      </c>
      <c r="N238" s="254" t="s">
        <v>38</v>
      </c>
      <c r="O238" s="71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6" t="s">
        <v>141</v>
      </c>
      <c r="AT238" s="216" t="s">
        <v>137</v>
      </c>
      <c r="AU238" s="216" t="s">
        <v>83</v>
      </c>
      <c r="AY238" s="17" t="s">
        <v>116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81</v>
      </c>
      <c r="BK238" s="217">
        <f>ROUND(I238*H238,2)</f>
        <v>0</v>
      </c>
      <c r="BL238" s="17" t="s">
        <v>123</v>
      </c>
      <c r="BM238" s="216" t="s">
        <v>248</v>
      </c>
    </row>
    <row r="239" spans="1:65" s="2" customFormat="1">
      <c r="A239" s="34"/>
      <c r="B239" s="35"/>
      <c r="C239" s="36"/>
      <c r="D239" s="218" t="s">
        <v>124</v>
      </c>
      <c r="E239" s="36"/>
      <c r="F239" s="219" t="s">
        <v>247</v>
      </c>
      <c r="G239" s="36"/>
      <c r="H239" s="36"/>
      <c r="I239" s="115"/>
      <c r="J239" s="36"/>
      <c r="K239" s="36"/>
      <c r="L239" s="39"/>
      <c r="M239" s="220"/>
      <c r="N239" s="221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124</v>
      </c>
      <c r="AU239" s="17" t="s">
        <v>83</v>
      </c>
    </row>
    <row r="240" spans="1:65" s="13" customFormat="1">
      <c r="B240" s="222"/>
      <c r="C240" s="223"/>
      <c r="D240" s="218" t="s">
        <v>125</v>
      </c>
      <c r="E240" s="224" t="s">
        <v>1</v>
      </c>
      <c r="F240" s="225" t="s">
        <v>190</v>
      </c>
      <c r="G240" s="223"/>
      <c r="H240" s="226">
        <v>34</v>
      </c>
      <c r="I240" s="227"/>
      <c r="J240" s="223"/>
      <c r="K240" s="223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125</v>
      </c>
      <c r="AU240" s="232" t="s">
        <v>83</v>
      </c>
      <c r="AV240" s="13" t="s">
        <v>83</v>
      </c>
      <c r="AW240" s="13" t="s">
        <v>30</v>
      </c>
      <c r="AX240" s="13" t="s">
        <v>73</v>
      </c>
      <c r="AY240" s="232" t="s">
        <v>116</v>
      </c>
    </row>
    <row r="241" spans="1:65" s="14" customFormat="1">
      <c r="B241" s="233"/>
      <c r="C241" s="234"/>
      <c r="D241" s="218" t="s">
        <v>125</v>
      </c>
      <c r="E241" s="235" t="s">
        <v>1</v>
      </c>
      <c r="F241" s="236" t="s">
        <v>127</v>
      </c>
      <c r="G241" s="234"/>
      <c r="H241" s="237">
        <v>34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125</v>
      </c>
      <c r="AU241" s="243" t="s">
        <v>83</v>
      </c>
      <c r="AV241" s="14" t="s">
        <v>123</v>
      </c>
      <c r="AW241" s="14" t="s">
        <v>30</v>
      </c>
      <c r="AX241" s="14" t="s">
        <v>81</v>
      </c>
      <c r="AY241" s="243" t="s">
        <v>116</v>
      </c>
    </row>
    <row r="242" spans="1:65" s="2" customFormat="1" ht="16.5" customHeight="1">
      <c r="A242" s="34"/>
      <c r="B242" s="35"/>
      <c r="C242" s="244" t="s">
        <v>183</v>
      </c>
      <c r="D242" s="244" t="s">
        <v>137</v>
      </c>
      <c r="E242" s="245" t="s">
        <v>249</v>
      </c>
      <c r="F242" s="246" t="s">
        <v>250</v>
      </c>
      <c r="G242" s="247" t="s">
        <v>130</v>
      </c>
      <c r="H242" s="248">
        <v>34</v>
      </c>
      <c r="I242" s="249"/>
      <c r="J242" s="250">
        <f>ROUND(I242*H242,2)</f>
        <v>0</v>
      </c>
      <c r="K242" s="251"/>
      <c r="L242" s="252"/>
      <c r="M242" s="253" t="s">
        <v>1</v>
      </c>
      <c r="N242" s="254" t="s">
        <v>38</v>
      </c>
      <c r="O242" s="71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6" t="s">
        <v>141</v>
      </c>
      <c r="AT242" s="216" t="s">
        <v>137</v>
      </c>
      <c r="AU242" s="216" t="s">
        <v>83</v>
      </c>
      <c r="AY242" s="17" t="s">
        <v>116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7" t="s">
        <v>81</v>
      </c>
      <c r="BK242" s="217">
        <f>ROUND(I242*H242,2)</f>
        <v>0</v>
      </c>
      <c r="BL242" s="17" t="s">
        <v>123</v>
      </c>
      <c r="BM242" s="216" t="s">
        <v>251</v>
      </c>
    </row>
    <row r="243" spans="1:65" s="2" customFormat="1">
      <c r="A243" s="34"/>
      <c r="B243" s="35"/>
      <c r="C243" s="36"/>
      <c r="D243" s="218" t="s">
        <v>124</v>
      </c>
      <c r="E243" s="36"/>
      <c r="F243" s="219" t="s">
        <v>250</v>
      </c>
      <c r="G243" s="36"/>
      <c r="H243" s="36"/>
      <c r="I243" s="115"/>
      <c r="J243" s="36"/>
      <c r="K243" s="36"/>
      <c r="L243" s="39"/>
      <c r="M243" s="220"/>
      <c r="N243" s="221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124</v>
      </c>
      <c r="AU243" s="17" t="s">
        <v>83</v>
      </c>
    </row>
    <row r="244" spans="1:65" s="13" customFormat="1">
      <c r="B244" s="222"/>
      <c r="C244" s="223"/>
      <c r="D244" s="218" t="s">
        <v>125</v>
      </c>
      <c r="E244" s="224" t="s">
        <v>1</v>
      </c>
      <c r="F244" s="225" t="s">
        <v>190</v>
      </c>
      <c r="G244" s="223"/>
      <c r="H244" s="226">
        <v>34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125</v>
      </c>
      <c r="AU244" s="232" t="s">
        <v>83</v>
      </c>
      <c r="AV244" s="13" t="s">
        <v>83</v>
      </c>
      <c r="AW244" s="13" t="s">
        <v>30</v>
      </c>
      <c r="AX244" s="13" t="s">
        <v>73</v>
      </c>
      <c r="AY244" s="232" t="s">
        <v>116</v>
      </c>
    </row>
    <row r="245" spans="1:65" s="14" customFormat="1">
      <c r="B245" s="233"/>
      <c r="C245" s="234"/>
      <c r="D245" s="218" t="s">
        <v>125</v>
      </c>
      <c r="E245" s="235" t="s">
        <v>1</v>
      </c>
      <c r="F245" s="236" t="s">
        <v>127</v>
      </c>
      <c r="G245" s="234"/>
      <c r="H245" s="237">
        <v>34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125</v>
      </c>
      <c r="AU245" s="243" t="s">
        <v>83</v>
      </c>
      <c r="AV245" s="14" t="s">
        <v>123</v>
      </c>
      <c r="AW245" s="14" t="s">
        <v>30</v>
      </c>
      <c r="AX245" s="14" t="s">
        <v>81</v>
      </c>
      <c r="AY245" s="243" t="s">
        <v>116</v>
      </c>
    </row>
    <row r="246" spans="1:65" s="2" customFormat="1" ht="16.5" customHeight="1">
      <c r="A246" s="34"/>
      <c r="B246" s="35"/>
      <c r="C246" s="244" t="s">
        <v>252</v>
      </c>
      <c r="D246" s="244" t="s">
        <v>137</v>
      </c>
      <c r="E246" s="245" t="s">
        <v>253</v>
      </c>
      <c r="F246" s="246" t="s">
        <v>254</v>
      </c>
      <c r="G246" s="247" t="s">
        <v>130</v>
      </c>
      <c r="H246" s="248">
        <v>34</v>
      </c>
      <c r="I246" s="249"/>
      <c r="J246" s="250">
        <f>ROUND(I246*H246,2)</f>
        <v>0</v>
      </c>
      <c r="K246" s="251"/>
      <c r="L246" s="252"/>
      <c r="M246" s="253" t="s">
        <v>1</v>
      </c>
      <c r="N246" s="254" t="s">
        <v>38</v>
      </c>
      <c r="O246" s="71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6" t="s">
        <v>141</v>
      </c>
      <c r="AT246" s="216" t="s">
        <v>137</v>
      </c>
      <c r="AU246" s="216" t="s">
        <v>83</v>
      </c>
      <c r="AY246" s="17" t="s">
        <v>116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81</v>
      </c>
      <c r="BK246" s="217">
        <f>ROUND(I246*H246,2)</f>
        <v>0</v>
      </c>
      <c r="BL246" s="17" t="s">
        <v>123</v>
      </c>
      <c r="BM246" s="216" t="s">
        <v>255</v>
      </c>
    </row>
    <row r="247" spans="1:65" s="2" customFormat="1">
      <c r="A247" s="34"/>
      <c r="B247" s="35"/>
      <c r="C247" s="36"/>
      <c r="D247" s="218" t="s">
        <v>124</v>
      </c>
      <c r="E247" s="36"/>
      <c r="F247" s="219" t="s">
        <v>254</v>
      </c>
      <c r="G247" s="36"/>
      <c r="H247" s="36"/>
      <c r="I247" s="115"/>
      <c r="J247" s="36"/>
      <c r="K247" s="36"/>
      <c r="L247" s="39"/>
      <c r="M247" s="220"/>
      <c r="N247" s="221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124</v>
      </c>
      <c r="AU247" s="17" t="s">
        <v>83</v>
      </c>
    </row>
    <row r="248" spans="1:65" s="13" customFormat="1">
      <c r="B248" s="222"/>
      <c r="C248" s="223"/>
      <c r="D248" s="218" t="s">
        <v>125</v>
      </c>
      <c r="E248" s="224" t="s">
        <v>1</v>
      </c>
      <c r="F248" s="225" t="s">
        <v>190</v>
      </c>
      <c r="G248" s="223"/>
      <c r="H248" s="226">
        <v>34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125</v>
      </c>
      <c r="AU248" s="232" t="s">
        <v>83</v>
      </c>
      <c r="AV248" s="13" t="s">
        <v>83</v>
      </c>
      <c r="AW248" s="13" t="s">
        <v>30</v>
      </c>
      <c r="AX248" s="13" t="s">
        <v>73</v>
      </c>
      <c r="AY248" s="232" t="s">
        <v>116</v>
      </c>
    </row>
    <row r="249" spans="1:65" s="14" customFormat="1">
      <c r="B249" s="233"/>
      <c r="C249" s="234"/>
      <c r="D249" s="218" t="s">
        <v>125</v>
      </c>
      <c r="E249" s="235" t="s">
        <v>1</v>
      </c>
      <c r="F249" s="236" t="s">
        <v>127</v>
      </c>
      <c r="G249" s="234"/>
      <c r="H249" s="237">
        <v>34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125</v>
      </c>
      <c r="AU249" s="243" t="s">
        <v>83</v>
      </c>
      <c r="AV249" s="14" t="s">
        <v>123</v>
      </c>
      <c r="AW249" s="14" t="s">
        <v>30</v>
      </c>
      <c r="AX249" s="14" t="s">
        <v>81</v>
      </c>
      <c r="AY249" s="243" t="s">
        <v>116</v>
      </c>
    </row>
    <row r="250" spans="1:65" s="2" customFormat="1" ht="21.75" customHeight="1">
      <c r="A250" s="34"/>
      <c r="B250" s="35"/>
      <c r="C250" s="204" t="s">
        <v>187</v>
      </c>
      <c r="D250" s="204" t="s">
        <v>119</v>
      </c>
      <c r="E250" s="205" t="s">
        <v>256</v>
      </c>
      <c r="F250" s="206" t="s">
        <v>257</v>
      </c>
      <c r="G250" s="207" t="s">
        <v>130</v>
      </c>
      <c r="H250" s="208">
        <v>2</v>
      </c>
      <c r="I250" s="209"/>
      <c r="J250" s="210">
        <f>ROUND(I250*H250,2)</f>
        <v>0</v>
      </c>
      <c r="K250" s="211"/>
      <c r="L250" s="39"/>
      <c r="M250" s="212" t="s">
        <v>1</v>
      </c>
      <c r="N250" s="213" t="s">
        <v>38</v>
      </c>
      <c r="O250" s="71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6" t="s">
        <v>123</v>
      </c>
      <c r="AT250" s="216" t="s">
        <v>119</v>
      </c>
      <c r="AU250" s="216" t="s">
        <v>83</v>
      </c>
      <c r="AY250" s="17" t="s">
        <v>116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7" t="s">
        <v>81</v>
      </c>
      <c r="BK250" s="217">
        <f>ROUND(I250*H250,2)</f>
        <v>0</v>
      </c>
      <c r="BL250" s="17" t="s">
        <v>123</v>
      </c>
      <c r="BM250" s="216" t="s">
        <v>258</v>
      </c>
    </row>
    <row r="251" spans="1:65" s="2" customFormat="1">
      <c r="A251" s="34"/>
      <c r="B251" s="35"/>
      <c r="C251" s="36"/>
      <c r="D251" s="218" t="s">
        <v>124</v>
      </c>
      <c r="E251" s="36"/>
      <c r="F251" s="219" t="s">
        <v>257</v>
      </c>
      <c r="G251" s="36"/>
      <c r="H251" s="36"/>
      <c r="I251" s="115"/>
      <c r="J251" s="36"/>
      <c r="K251" s="36"/>
      <c r="L251" s="39"/>
      <c r="M251" s="220"/>
      <c r="N251" s="221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124</v>
      </c>
      <c r="AU251" s="17" t="s">
        <v>83</v>
      </c>
    </row>
    <row r="252" spans="1:65" s="13" customFormat="1">
      <c r="B252" s="222"/>
      <c r="C252" s="223"/>
      <c r="D252" s="218" t="s">
        <v>125</v>
      </c>
      <c r="E252" s="224" t="s">
        <v>1</v>
      </c>
      <c r="F252" s="225" t="s">
        <v>83</v>
      </c>
      <c r="G252" s="223"/>
      <c r="H252" s="226">
        <v>2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125</v>
      </c>
      <c r="AU252" s="232" t="s">
        <v>83</v>
      </c>
      <c r="AV252" s="13" t="s">
        <v>83</v>
      </c>
      <c r="AW252" s="13" t="s">
        <v>30</v>
      </c>
      <c r="AX252" s="13" t="s">
        <v>73</v>
      </c>
      <c r="AY252" s="232" t="s">
        <v>116</v>
      </c>
    </row>
    <row r="253" spans="1:65" s="14" customFormat="1">
      <c r="B253" s="233"/>
      <c r="C253" s="234"/>
      <c r="D253" s="218" t="s">
        <v>125</v>
      </c>
      <c r="E253" s="235" t="s">
        <v>1</v>
      </c>
      <c r="F253" s="236" t="s">
        <v>127</v>
      </c>
      <c r="G253" s="234"/>
      <c r="H253" s="237">
        <v>2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125</v>
      </c>
      <c r="AU253" s="243" t="s">
        <v>83</v>
      </c>
      <c r="AV253" s="14" t="s">
        <v>123</v>
      </c>
      <c r="AW253" s="14" t="s">
        <v>30</v>
      </c>
      <c r="AX253" s="14" t="s">
        <v>81</v>
      </c>
      <c r="AY253" s="243" t="s">
        <v>116</v>
      </c>
    </row>
    <row r="254" spans="1:65" s="2" customFormat="1" ht="16.5" customHeight="1">
      <c r="A254" s="34"/>
      <c r="B254" s="35"/>
      <c r="C254" s="204" t="s">
        <v>259</v>
      </c>
      <c r="D254" s="204" t="s">
        <v>119</v>
      </c>
      <c r="E254" s="205" t="s">
        <v>260</v>
      </c>
      <c r="F254" s="206" t="s">
        <v>261</v>
      </c>
      <c r="G254" s="207" t="s">
        <v>122</v>
      </c>
      <c r="H254" s="208">
        <v>17</v>
      </c>
      <c r="I254" s="209"/>
      <c r="J254" s="210">
        <f>ROUND(I254*H254,2)</f>
        <v>0</v>
      </c>
      <c r="K254" s="211"/>
      <c r="L254" s="39"/>
      <c r="M254" s="212" t="s">
        <v>1</v>
      </c>
      <c r="N254" s="213" t="s">
        <v>38</v>
      </c>
      <c r="O254" s="71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6" t="s">
        <v>123</v>
      </c>
      <c r="AT254" s="216" t="s">
        <v>119</v>
      </c>
      <c r="AU254" s="216" t="s">
        <v>83</v>
      </c>
      <c r="AY254" s="17" t="s">
        <v>116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7" t="s">
        <v>81</v>
      </c>
      <c r="BK254" s="217">
        <f>ROUND(I254*H254,2)</f>
        <v>0</v>
      </c>
      <c r="BL254" s="17" t="s">
        <v>123</v>
      </c>
      <c r="BM254" s="216" t="s">
        <v>262</v>
      </c>
    </row>
    <row r="255" spans="1:65" s="2" customFormat="1">
      <c r="A255" s="34"/>
      <c r="B255" s="35"/>
      <c r="C255" s="36"/>
      <c r="D255" s="218" t="s">
        <v>124</v>
      </c>
      <c r="E255" s="36"/>
      <c r="F255" s="219" t="s">
        <v>261</v>
      </c>
      <c r="G255" s="36"/>
      <c r="H255" s="36"/>
      <c r="I255" s="115"/>
      <c r="J255" s="36"/>
      <c r="K255" s="36"/>
      <c r="L255" s="39"/>
      <c r="M255" s="220"/>
      <c r="N255" s="221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124</v>
      </c>
      <c r="AU255" s="17" t="s">
        <v>83</v>
      </c>
    </row>
    <row r="256" spans="1:65" s="13" customFormat="1">
      <c r="B256" s="222"/>
      <c r="C256" s="223"/>
      <c r="D256" s="218" t="s">
        <v>125</v>
      </c>
      <c r="E256" s="224" t="s">
        <v>1</v>
      </c>
      <c r="F256" s="225" t="s">
        <v>263</v>
      </c>
      <c r="G256" s="223"/>
      <c r="H256" s="226">
        <v>17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125</v>
      </c>
      <c r="AU256" s="232" t="s">
        <v>83</v>
      </c>
      <c r="AV256" s="13" t="s">
        <v>83</v>
      </c>
      <c r="AW256" s="13" t="s">
        <v>30</v>
      </c>
      <c r="AX256" s="13" t="s">
        <v>73</v>
      </c>
      <c r="AY256" s="232" t="s">
        <v>116</v>
      </c>
    </row>
    <row r="257" spans="1:65" s="14" customFormat="1">
      <c r="B257" s="233"/>
      <c r="C257" s="234"/>
      <c r="D257" s="218" t="s">
        <v>125</v>
      </c>
      <c r="E257" s="235" t="s">
        <v>1</v>
      </c>
      <c r="F257" s="236" t="s">
        <v>127</v>
      </c>
      <c r="G257" s="234"/>
      <c r="H257" s="237">
        <v>17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125</v>
      </c>
      <c r="AU257" s="243" t="s">
        <v>83</v>
      </c>
      <c r="AV257" s="14" t="s">
        <v>123</v>
      </c>
      <c r="AW257" s="14" t="s">
        <v>30</v>
      </c>
      <c r="AX257" s="14" t="s">
        <v>81</v>
      </c>
      <c r="AY257" s="243" t="s">
        <v>116</v>
      </c>
    </row>
    <row r="258" spans="1:65" s="2" customFormat="1" ht="16.5" customHeight="1">
      <c r="A258" s="34"/>
      <c r="B258" s="35"/>
      <c r="C258" s="244" t="s">
        <v>190</v>
      </c>
      <c r="D258" s="244" t="s">
        <v>137</v>
      </c>
      <c r="E258" s="245" t="s">
        <v>264</v>
      </c>
      <c r="F258" s="246" t="s">
        <v>265</v>
      </c>
      <c r="G258" s="247" t="s">
        <v>122</v>
      </c>
      <c r="H258" s="248">
        <v>10.199999999999999</v>
      </c>
      <c r="I258" s="249"/>
      <c r="J258" s="250">
        <f>ROUND(I258*H258,2)</f>
        <v>0</v>
      </c>
      <c r="K258" s="251"/>
      <c r="L258" s="252"/>
      <c r="M258" s="253" t="s">
        <v>1</v>
      </c>
      <c r="N258" s="254" t="s">
        <v>38</v>
      </c>
      <c r="O258" s="71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6" t="s">
        <v>141</v>
      </c>
      <c r="AT258" s="216" t="s">
        <v>137</v>
      </c>
      <c r="AU258" s="216" t="s">
        <v>83</v>
      </c>
      <c r="AY258" s="17" t="s">
        <v>116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7" t="s">
        <v>81</v>
      </c>
      <c r="BK258" s="217">
        <f>ROUND(I258*H258,2)</f>
        <v>0</v>
      </c>
      <c r="BL258" s="17" t="s">
        <v>123</v>
      </c>
      <c r="BM258" s="216" t="s">
        <v>266</v>
      </c>
    </row>
    <row r="259" spans="1:65" s="2" customFormat="1">
      <c r="A259" s="34"/>
      <c r="B259" s="35"/>
      <c r="C259" s="36"/>
      <c r="D259" s="218" t="s">
        <v>124</v>
      </c>
      <c r="E259" s="36"/>
      <c r="F259" s="219" t="s">
        <v>265</v>
      </c>
      <c r="G259" s="36"/>
      <c r="H259" s="36"/>
      <c r="I259" s="115"/>
      <c r="J259" s="36"/>
      <c r="K259" s="36"/>
      <c r="L259" s="39"/>
      <c r="M259" s="220"/>
      <c r="N259" s="221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124</v>
      </c>
      <c r="AU259" s="17" t="s">
        <v>83</v>
      </c>
    </row>
    <row r="260" spans="1:65" s="13" customFormat="1">
      <c r="B260" s="222"/>
      <c r="C260" s="223"/>
      <c r="D260" s="218" t="s">
        <v>125</v>
      </c>
      <c r="E260" s="224" t="s">
        <v>1</v>
      </c>
      <c r="F260" s="225" t="s">
        <v>267</v>
      </c>
      <c r="G260" s="223"/>
      <c r="H260" s="226">
        <v>10.199999999999999</v>
      </c>
      <c r="I260" s="227"/>
      <c r="J260" s="223"/>
      <c r="K260" s="223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125</v>
      </c>
      <c r="AU260" s="232" t="s">
        <v>83</v>
      </c>
      <c r="AV260" s="13" t="s">
        <v>83</v>
      </c>
      <c r="AW260" s="13" t="s">
        <v>30</v>
      </c>
      <c r="AX260" s="13" t="s">
        <v>73</v>
      </c>
      <c r="AY260" s="232" t="s">
        <v>116</v>
      </c>
    </row>
    <row r="261" spans="1:65" s="14" customFormat="1">
      <c r="B261" s="233"/>
      <c r="C261" s="234"/>
      <c r="D261" s="218" t="s">
        <v>125</v>
      </c>
      <c r="E261" s="235" t="s">
        <v>1</v>
      </c>
      <c r="F261" s="236" t="s">
        <v>127</v>
      </c>
      <c r="G261" s="234"/>
      <c r="H261" s="237">
        <v>10.199999999999999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125</v>
      </c>
      <c r="AU261" s="243" t="s">
        <v>83</v>
      </c>
      <c r="AV261" s="14" t="s">
        <v>123</v>
      </c>
      <c r="AW261" s="14" t="s">
        <v>30</v>
      </c>
      <c r="AX261" s="14" t="s">
        <v>81</v>
      </c>
      <c r="AY261" s="243" t="s">
        <v>116</v>
      </c>
    </row>
    <row r="262" spans="1:65" s="2" customFormat="1" ht="21.75" customHeight="1">
      <c r="A262" s="34"/>
      <c r="B262" s="35"/>
      <c r="C262" s="204" t="s">
        <v>268</v>
      </c>
      <c r="D262" s="204" t="s">
        <v>119</v>
      </c>
      <c r="E262" s="205" t="s">
        <v>269</v>
      </c>
      <c r="F262" s="206" t="s">
        <v>270</v>
      </c>
      <c r="G262" s="207" t="s">
        <v>271</v>
      </c>
      <c r="H262" s="208">
        <v>43.9</v>
      </c>
      <c r="I262" s="209"/>
      <c r="J262" s="210">
        <f>ROUND(I262*H262,2)</f>
        <v>0</v>
      </c>
      <c r="K262" s="211"/>
      <c r="L262" s="39"/>
      <c r="M262" s="212" t="s">
        <v>1</v>
      </c>
      <c r="N262" s="213" t="s">
        <v>38</v>
      </c>
      <c r="O262" s="71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6" t="s">
        <v>123</v>
      </c>
      <c r="AT262" s="216" t="s">
        <v>119</v>
      </c>
      <c r="AU262" s="216" t="s">
        <v>83</v>
      </c>
      <c r="AY262" s="17" t="s">
        <v>116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7" t="s">
        <v>81</v>
      </c>
      <c r="BK262" s="217">
        <f>ROUND(I262*H262,2)</f>
        <v>0</v>
      </c>
      <c r="BL262" s="17" t="s">
        <v>123</v>
      </c>
      <c r="BM262" s="216" t="s">
        <v>272</v>
      </c>
    </row>
    <row r="263" spans="1:65" s="2" customFormat="1" ht="19.5">
      <c r="A263" s="34"/>
      <c r="B263" s="35"/>
      <c r="C263" s="36"/>
      <c r="D263" s="218" t="s">
        <v>124</v>
      </c>
      <c r="E263" s="36"/>
      <c r="F263" s="219" t="s">
        <v>270</v>
      </c>
      <c r="G263" s="36"/>
      <c r="H263" s="36"/>
      <c r="I263" s="115"/>
      <c r="J263" s="36"/>
      <c r="K263" s="36"/>
      <c r="L263" s="39"/>
      <c r="M263" s="220"/>
      <c r="N263" s="221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124</v>
      </c>
      <c r="AU263" s="17" t="s">
        <v>83</v>
      </c>
    </row>
    <row r="264" spans="1:65" s="13" customFormat="1">
      <c r="B264" s="222"/>
      <c r="C264" s="223"/>
      <c r="D264" s="218" t="s">
        <v>125</v>
      </c>
      <c r="E264" s="224" t="s">
        <v>1</v>
      </c>
      <c r="F264" s="225" t="s">
        <v>273</v>
      </c>
      <c r="G264" s="223"/>
      <c r="H264" s="226">
        <v>43.9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125</v>
      </c>
      <c r="AU264" s="232" t="s">
        <v>83</v>
      </c>
      <c r="AV264" s="13" t="s">
        <v>83</v>
      </c>
      <c r="AW264" s="13" t="s">
        <v>30</v>
      </c>
      <c r="AX264" s="13" t="s">
        <v>73</v>
      </c>
      <c r="AY264" s="232" t="s">
        <v>116</v>
      </c>
    </row>
    <row r="265" spans="1:65" s="14" customFormat="1">
      <c r="B265" s="233"/>
      <c r="C265" s="234"/>
      <c r="D265" s="218" t="s">
        <v>125</v>
      </c>
      <c r="E265" s="235" t="s">
        <v>1</v>
      </c>
      <c r="F265" s="236" t="s">
        <v>127</v>
      </c>
      <c r="G265" s="234"/>
      <c r="H265" s="237">
        <v>43.9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125</v>
      </c>
      <c r="AU265" s="243" t="s">
        <v>83</v>
      </c>
      <c r="AV265" s="14" t="s">
        <v>123</v>
      </c>
      <c r="AW265" s="14" t="s">
        <v>30</v>
      </c>
      <c r="AX265" s="14" t="s">
        <v>81</v>
      </c>
      <c r="AY265" s="243" t="s">
        <v>116</v>
      </c>
    </row>
    <row r="266" spans="1:65" s="2" customFormat="1" ht="21.75" customHeight="1">
      <c r="A266" s="34"/>
      <c r="B266" s="35"/>
      <c r="C266" s="204" t="s">
        <v>193</v>
      </c>
      <c r="D266" s="204" t="s">
        <v>119</v>
      </c>
      <c r="E266" s="205" t="s">
        <v>274</v>
      </c>
      <c r="F266" s="206" t="s">
        <v>275</v>
      </c>
      <c r="G266" s="207" t="s">
        <v>271</v>
      </c>
      <c r="H266" s="208">
        <v>7.5</v>
      </c>
      <c r="I266" s="209"/>
      <c r="J266" s="210">
        <f>ROUND(I266*H266,2)</f>
        <v>0</v>
      </c>
      <c r="K266" s="211"/>
      <c r="L266" s="39"/>
      <c r="M266" s="212" t="s">
        <v>1</v>
      </c>
      <c r="N266" s="213" t="s">
        <v>38</v>
      </c>
      <c r="O266" s="71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6" t="s">
        <v>123</v>
      </c>
      <c r="AT266" s="216" t="s">
        <v>119</v>
      </c>
      <c r="AU266" s="216" t="s">
        <v>83</v>
      </c>
      <c r="AY266" s="17" t="s">
        <v>116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7" t="s">
        <v>81</v>
      </c>
      <c r="BK266" s="217">
        <f>ROUND(I266*H266,2)</f>
        <v>0</v>
      </c>
      <c r="BL266" s="17" t="s">
        <v>123</v>
      </c>
      <c r="BM266" s="216" t="s">
        <v>276</v>
      </c>
    </row>
    <row r="267" spans="1:65" s="2" customFormat="1">
      <c r="A267" s="34"/>
      <c r="B267" s="35"/>
      <c r="C267" s="36"/>
      <c r="D267" s="218" t="s">
        <v>124</v>
      </c>
      <c r="E267" s="36"/>
      <c r="F267" s="219" t="s">
        <v>275</v>
      </c>
      <c r="G267" s="36"/>
      <c r="H267" s="36"/>
      <c r="I267" s="115"/>
      <c r="J267" s="36"/>
      <c r="K267" s="36"/>
      <c r="L267" s="39"/>
      <c r="M267" s="220"/>
      <c r="N267" s="221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124</v>
      </c>
      <c r="AU267" s="17" t="s">
        <v>83</v>
      </c>
    </row>
    <row r="268" spans="1:65" s="13" customFormat="1">
      <c r="B268" s="222"/>
      <c r="C268" s="223"/>
      <c r="D268" s="218" t="s">
        <v>125</v>
      </c>
      <c r="E268" s="224" t="s">
        <v>1</v>
      </c>
      <c r="F268" s="225" t="s">
        <v>277</v>
      </c>
      <c r="G268" s="223"/>
      <c r="H268" s="226">
        <v>7.5</v>
      </c>
      <c r="I268" s="227"/>
      <c r="J268" s="223"/>
      <c r="K268" s="223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125</v>
      </c>
      <c r="AU268" s="232" t="s">
        <v>83</v>
      </c>
      <c r="AV268" s="13" t="s">
        <v>83</v>
      </c>
      <c r="AW268" s="13" t="s">
        <v>30</v>
      </c>
      <c r="AX268" s="13" t="s">
        <v>73</v>
      </c>
      <c r="AY268" s="232" t="s">
        <v>116</v>
      </c>
    </row>
    <row r="269" spans="1:65" s="14" customFormat="1">
      <c r="B269" s="233"/>
      <c r="C269" s="234"/>
      <c r="D269" s="218" t="s">
        <v>125</v>
      </c>
      <c r="E269" s="235" t="s">
        <v>1</v>
      </c>
      <c r="F269" s="236" t="s">
        <v>127</v>
      </c>
      <c r="G269" s="234"/>
      <c r="H269" s="237">
        <v>7.5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125</v>
      </c>
      <c r="AU269" s="243" t="s">
        <v>83</v>
      </c>
      <c r="AV269" s="14" t="s">
        <v>123</v>
      </c>
      <c r="AW269" s="14" t="s">
        <v>30</v>
      </c>
      <c r="AX269" s="14" t="s">
        <v>81</v>
      </c>
      <c r="AY269" s="243" t="s">
        <v>116</v>
      </c>
    </row>
    <row r="270" spans="1:65" s="2" customFormat="1" ht="21.75" customHeight="1">
      <c r="A270" s="34"/>
      <c r="B270" s="35"/>
      <c r="C270" s="204" t="s">
        <v>278</v>
      </c>
      <c r="D270" s="204" t="s">
        <v>119</v>
      </c>
      <c r="E270" s="205" t="s">
        <v>279</v>
      </c>
      <c r="F270" s="206" t="s">
        <v>280</v>
      </c>
      <c r="G270" s="207" t="s">
        <v>130</v>
      </c>
      <c r="H270" s="208">
        <v>4</v>
      </c>
      <c r="I270" s="209"/>
      <c r="J270" s="210">
        <f>ROUND(I270*H270,2)</f>
        <v>0</v>
      </c>
      <c r="K270" s="211"/>
      <c r="L270" s="39"/>
      <c r="M270" s="212" t="s">
        <v>1</v>
      </c>
      <c r="N270" s="213" t="s">
        <v>38</v>
      </c>
      <c r="O270" s="71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6" t="s">
        <v>123</v>
      </c>
      <c r="AT270" s="216" t="s">
        <v>119</v>
      </c>
      <c r="AU270" s="216" t="s">
        <v>83</v>
      </c>
      <c r="AY270" s="17" t="s">
        <v>116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7" t="s">
        <v>81</v>
      </c>
      <c r="BK270" s="217">
        <f>ROUND(I270*H270,2)</f>
        <v>0</v>
      </c>
      <c r="BL270" s="17" t="s">
        <v>123</v>
      </c>
      <c r="BM270" s="216" t="s">
        <v>281</v>
      </c>
    </row>
    <row r="271" spans="1:65" s="2" customFormat="1">
      <c r="A271" s="34"/>
      <c r="B271" s="35"/>
      <c r="C271" s="36"/>
      <c r="D271" s="218" t="s">
        <v>124</v>
      </c>
      <c r="E271" s="36"/>
      <c r="F271" s="219" t="s">
        <v>280</v>
      </c>
      <c r="G271" s="36"/>
      <c r="H271" s="36"/>
      <c r="I271" s="115"/>
      <c r="J271" s="36"/>
      <c r="K271" s="36"/>
      <c r="L271" s="39"/>
      <c r="M271" s="220"/>
      <c r="N271" s="221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124</v>
      </c>
      <c r="AU271" s="17" t="s">
        <v>83</v>
      </c>
    </row>
    <row r="272" spans="1:65" s="13" customFormat="1">
      <c r="B272" s="222"/>
      <c r="C272" s="223"/>
      <c r="D272" s="218" t="s">
        <v>125</v>
      </c>
      <c r="E272" s="224" t="s">
        <v>1</v>
      </c>
      <c r="F272" s="225" t="s">
        <v>282</v>
      </c>
      <c r="G272" s="223"/>
      <c r="H272" s="226">
        <v>4</v>
      </c>
      <c r="I272" s="227"/>
      <c r="J272" s="223"/>
      <c r="K272" s="223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125</v>
      </c>
      <c r="AU272" s="232" t="s">
        <v>83</v>
      </c>
      <c r="AV272" s="13" t="s">
        <v>83</v>
      </c>
      <c r="AW272" s="13" t="s">
        <v>30</v>
      </c>
      <c r="AX272" s="13" t="s">
        <v>73</v>
      </c>
      <c r="AY272" s="232" t="s">
        <v>116</v>
      </c>
    </row>
    <row r="273" spans="1:65" s="14" customFormat="1">
      <c r="B273" s="233"/>
      <c r="C273" s="234"/>
      <c r="D273" s="218" t="s">
        <v>125</v>
      </c>
      <c r="E273" s="235" t="s">
        <v>1</v>
      </c>
      <c r="F273" s="236" t="s">
        <v>127</v>
      </c>
      <c r="G273" s="234"/>
      <c r="H273" s="237">
        <v>4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125</v>
      </c>
      <c r="AU273" s="243" t="s">
        <v>83</v>
      </c>
      <c r="AV273" s="14" t="s">
        <v>123</v>
      </c>
      <c r="AW273" s="14" t="s">
        <v>30</v>
      </c>
      <c r="AX273" s="14" t="s">
        <v>81</v>
      </c>
      <c r="AY273" s="243" t="s">
        <v>116</v>
      </c>
    </row>
    <row r="274" spans="1:65" s="2" customFormat="1" ht="21.75" customHeight="1">
      <c r="A274" s="34"/>
      <c r="B274" s="35"/>
      <c r="C274" s="204" t="s">
        <v>198</v>
      </c>
      <c r="D274" s="204" t="s">
        <v>119</v>
      </c>
      <c r="E274" s="205" t="s">
        <v>283</v>
      </c>
      <c r="F274" s="206" t="s">
        <v>284</v>
      </c>
      <c r="G274" s="207" t="s">
        <v>130</v>
      </c>
      <c r="H274" s="208">
        <v>4</v>
      </c>
      <c r="I274" s="209"/>
      <c r="J274" s="210">
        <f>ROUND(I274*H274,2)</f>
        <v>0</v>
      </c>
      <c r="K274" s="211"/>
      <c r="L274" s="39"/>
      <c r="M274" s="212" t="s">
        <v>1</v>
      </c>
      <c r="N274" s="213" t="s">
        <v>38</v>
      </c>
      <c r="O274" s="71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6" t="s">
        <v>123</v>
      </c>
      <c r="AT274" s="216" t="s">
        <v>119</v>
      </c>
      <c r="AU274" s="216" t="s">
        <v>83</v>
      </c>
      <c r="AY274" s="17" t="s">
        <v>116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7" t="s">
        <v>81</v>
      </c>
      <c r="BK274" s="217">
        <f>ROUND(I274*H274,2)</f>
        <v>0</v>
      </c>
      <c r="BL274" s="17" t="s">
        <v>123</v>
      </c>
      <c r="BM274" s="216" t="s">
        <v>285</v>
      </c>
    </row>
    <row r="275" spans="1:65" s="2" customFormat="1" ht="19.5">
      <c r="A275" s="34"/>
      <c r="B275" s="35"/>
      <c r="C275" s="36"/>
      <c r="D275" s="218" t="s">
        <v>124</v>
      </c>
      <c r="E275" s="36"/>
      <c r="F275" s="219" t="s">
        <v>284</v>
      </c>
      <c r="G275" s="36"/>
      <c r="H275" s="36"/>
      <c r="I275" s="115"/>
      <c r="J275" s="36"/>
      <c r="K275" s="36"/>
      <c r="L275" s="39"/>
      <c r="M275" s="220"/>
      <c r="N275" s="221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124</v>
      </c>
      <c r="AU275" s="17" t="s">
        <v>83</v>
      </c>
    </row>
    <row r="276" spans="1:65" s="13" customFormat="1">
      <c r="B276" s="222"/>
      <c r="C276" s="223"/>
      <c r="D276" s="218" t="s">
        <v>125</v>
      </c>
      <c r="E276" s="224" t="s">
        <v>1</v>
      </c>
      <c r="F276" s="225" t="s">
        <v>282</v>
      </c>
      <c r="G276" s="223"/>
      <c r="H276" s="226">
        <v>4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125</v>
      </c>
      <c r="AU276" s="232" t="s">
        <v>83</v>
      </c>
      <c r="AV276" s="13" t="s">
        <v>83</v>
      </c>
      <c r="AW276" s="13" t="s">
        <v>30</v>
      </c>
      <c r="AX276" s="13" t="s">
        <v>73</v>
      </c>
      <c r="AY276" s="232" t="s">
        <v>116</v>
      </c>
    </row>
    <row r="277" spans="1:65" s="14" customFormat="1">
      <c r="B277" s="233"/>
      <c r="C277" s="234"/>
      <c r="D277" s="218" t="s">
        <v>125</v>
      </c>
      <c r="E277" s="235" t="s">
        <v>1</v>
      </c>
      <c r="F277" s="236" t="s">
        <v>127</v>
      </c>
      <c r="G277" s="234"/>
      <c r="H277" s="237">
        <v>4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125</v>
      </c>
      <c r="AU277" s="243" t="s">
        <v>83</v>
      </c>
      <c r="AV277" s="14" t="s">
        <v>123</v>
      </c>
      <c r="AW277" s="14" t="s">
        <v>30</v>
      </c>
      <c r="AX277" s="14" t="s">
        <v>81</v>
      </c>
      <c r="AY277" s="243" t="s">
        <v>116</v>
      </c>
    </row>
    <row r="278" spans="1:65" s="2" customFormat="1" ht="21.75" customHeight="1">
      <c r="A278" s="34"/>
      <c r="B278" s="35"/>
      <c r="C278" s="204" t="s">
        <v>286</v>
      </c>
      <c r="D278" s="204" t="s">
        <v>119</v>
      </c>
      <c r="E278" s="205" t="s">
        <v>287</v>
      </c>
      <c r="F278" s="206" t="s">
        <v>288</v>
      </c>
      <c r="G278" s="207" t="s">
        <v>130</v>
      </c>
      <c r="H278" s="208">
        <v>4</v>
      </c>
      <c r="I278" s="209"/>
      <c r="J278" s="210">
        <f>ROUND(I278*H278,2)</f>
        <v>0</v>
      </c>
      <c r="K278" s="211"/>
      <c r="L278" s="39"/>
      <c r="M278" s="212" t="s">
        <v>1</v>
      </c>
      <c r="N278" s="213" t="s">
        <v>38</v>
      </c>
      <c r="O278" s="71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6" t="s">
        <v>123</v>
      </c>
      <c r="AT278" s="216" t="s">
        <v>119</v>
      </c>
      <c r="AU278" s="216" t="s">
        <v>83</v>
      </c>
      <c r="AY278" s="17" t="s">
        <v>116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7" t="s">
        <v>81</v>
      </c>
      <c r="BK278" s="217">
        <f>ROUND(I278*H278,2)</f>
        <v>0</v>
      </c>
      <c r="BL278" s="17" t="s">
        <v>123</v>
      </c>
      <c r="BM278" s="216" t="s">
        <v>289</v>
      </c>
    </row>
    <row r="279" spans="1:65" s="2" customFormat="1" ht="19.5">
      <c r="A279" s="34"/>
      <c r="B279" s="35"/>
      <c r="C279" s="36"/>
      <c r="D279" s="218" t="s">
        <v>124</v>
      </c>
      <c r="E279" s="36"/>
      <c r="F279" s="219" t="s">
        <v>288</v>
      </c>
      <c r="G279" s="36"/>
      <c r="H279" s="36"/>
      <c r="I279" s="115"/>
      <c r="J279" s="36"/>
      <c r="K279" s="36"/>
      <c r="L279" s="39"/>
      <c r="M279" s="220"/>
      <c r="N279" s="221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124</v>
      </c>
      <c r="AU279" s="17" t="s">
        <v>83</v>
      </c>
    </row>
    <row r="280" spans="1:65" s="13" customFormat="1">
      <c r="B280" s="222"/>
      <c r="C280" s="223"/>
      <c r="D280" s="218" t="s">
        <v>125</v>
      </c>
      <c r="E280" s="224" t="s">
        <v>1</v>
      </c>
      <c r="F280" s="225" t="s">
        <v>282</v>
      </c>
      <c r="G280" s="223"/>
      <c r="H280" s="226">
        <v>4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125</v>
      </c>
      <c r="AU280" s="232" t="s">
        <v>83</v>
      </c>
      <c r="AV280" s="13" t="s">
        <v>83</v>
      </c>
      <c r="AW280" s="13" t="s">
        <v>30</v>
      </c>
      <c r="AX280" s="13" t="s">
        <v>73</v>
      </c>
      <c r="AY280" s="232" t="s">
        <v>116</v>
      </c>
    </row>
    <row r="281" spans="1:65" s="14" customFormat="1">
      <c r="B281" s="233"/>
      <c r="C281" s="234"/>
      <c r="D281" s="218" t="s">
        <v>125</v>
      </c>
      <c r="E281" s="235" t="s">
        <v>1</v>
      </c>
      <c r="F281" s="236" t="s">
        <v>127</v>
      </c>
      <c r="G281" s="234"/>
      <c r="H281" s="237">
        <v>4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125</v>
      </c>
      <c r="AU281" s="243" t="s">
        <v>83</v>
      </c>
      <c r="AV281" s="14" t="s">
        <v>123</v>
      </c>
      <c r="AW281" s="14" t="s">
        <v>30</v>
      </c>
      <c r="AX281" s="14" t="s">
        <v>81</v>
      </c>
      <c r="AY281" s="243" t="s">
        <v>116</v>
      </c>
    </row>
    <row r="282" spans="1:65" s="2" customFormat="1" ht="16.5" customHeight="1">
      <c r="A282" s="34"/>
      <c r="B282" s="35"/>
      <c r="C282" s="244" t="s">
        <v>199</v>
      </c>
      <c r="D282" s="244" t="s">
        <v>137</v>
      </c>
      <c r="E282" s="245" t="s">
        <v>290</v>
      </c>
      <c r="F282" s="246" t="s">
        <v>291</v>
      </c>
      <c r="G282" s="247" t="s">
        <v>130</v>
      </c>
      <c r="H282" s="248">
        <v>4</v>
      </c>
      <c r="I282" s="249"/>
      <c r="J282" s="250">
        <f>ROUND(I282*H282,2)</f>
        <v>0</v>
      </c>
      <c r="K282" s="251"/>
      <c r="L282" s="252"/>
      <c r="M282" s="253" t="s">
        <v>1</v>
      </c>
      <c r="N282" s="254" t="s">
        <v>38</v>
      </c>
      <c r="O282" s="71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6" t="s">
        <v>141</v>
      </c>
      <c r="AT282" s="216" t="s">
        <v>137</v>
      </c>
      <c r="AU282" s="216" t="s">
        <v>83</v>
      </c>
      <c r="AY282" s="17" t="s">
        <v>116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7" t="s">
        <v>81</v>
      </c>
      <c r="BK282" s="217">
        <f>ROUND(I282*H282,2)</f>
        <v>0</v>
      </c>
      <c r="BL282" s="17" t="s">
        <v>123</v>
      </c>
      <c r="BM282" s="216" t="s">
        <v>292</v>
      </c>
    </row>
    <row r="283" spans="1:65" s="2" customFormat="1">
      <c r="A283" s="34"/>
      <c r="B283" s="35"/>
      <c r="C283" s="36"/>
      <c r="D283" s="218" t="s">
        <v>124</v>
      </c>
      <c r="E283" s="36"/>
      <c r="F283" s="219" t="s">
        <v>291</v>
      </c>
      <c r="G283" s="36"/>
      <c r="H283" s="36"/>
      <c r="I283" s="115"/>
      <c r="J283" s="36"/>
      <c r="K283" s="36"/>
      <c r="L283" s="39"/>
      <c r="M283" s="220"/>
      <c r="N283" s="221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124</v>
      </c>
      <c r="AU283" s="17" t="s">
        <v>83</v>
      </c>
    </row>
    <row r="284" spans="1:65" s="13" customFormat="1">
      <c r="B284" s="222"/>
      <c r="C284" s="223"/>
      <c r="D284" s="218" t="s">
        <v>125</v>
      </c>
      <c r="E284" s="224" t="s">
        <v>1</v>
      </c>
      <c r="F284" s="225" t="s">
        <v>282</v>
      </c>
      <c r="G284" s="223"/>
      <c r="H284" s="226">
        <v>4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125</v>
      </c>
      <c r="AU284" s="232" t="s">
        <v>83</v>
      </c>
      <c r="AV284" s="13" t="s">
        <v>83</v>
      </c>
      <c r="AW284" s="13" t="s">
        <v>30</v>
      </c>
      <c r="AX284" s="13" t="s">
        <v>73</v>
      </c>
      <c r="AY284" s="232" t="s">
        <v>116</v>
      </c>
    </row>
    <row r="285" spans="1:65" s="14" customFormat="1">
      <c r="B285" s="233"/>
      <c r="C285" s="234"/>
      <c r="D285" s="218" t="s">
        <v>125</v>
      </c>
      <c r="E285" s="235" t="s">
        <v>1</v>
      </c>
      <c r="F285" s="236" t="s">
        <v>127</v>
      </c>
      <c r="G285" s="234"/>
      <c r="H285" s="237">
        <v>4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125</v>
      </c>
      <c r="AU285" s="243" t="s">
        <v>83</v>
      </c>
      <c r="AV285" s="14" t="s">
        <v>123</v>
      </c>
      <c r="AW285" s="14" t="s">
        <v>30</v>
      </c>
      <c r="AX285" s="14" t="s">
        <v>81</v>
      </c>
      <c r="AY285" s="243" t="s">
        <v>116</v>
      </c>
    </row>
    <row r="286" spans="1:65" s="2" customFormat="1" ht="16.5" customHeight="1">
      <c r="A286" s="34"/>
      <c r="B286" s="35"/>
      <c r="C286" s="244" t="s">
        <v>293</v>
      </c>
      <c r="D286" s="244" t="s">
        <v>137</v>
      </c>
      <c r="E286" s="245" t="s">
        <v>294</v>
      </c>
      <c r="F286" s="246" t="s">
        <v>295</v>
      </c>
      <c r="G286" s="247" t="s">
        <v>130</v>
      </c>
      <c r="H286" s="248">
        <v>4</v>
      </c>
      <c r="I286" s="249"/>
      <c r="J286" s="250">
        <f>ROUND(I286*H286,2)</f>
        <v>0</v>
      </c>
      <c r="K286" s="251"/>
      <c r="L286" s="252"/>
      <c r="M286" s="253" t="s">
        <v>1</v>
      </c>
      <c r="N286" s="254" t="s">
        <v>38</v>
      </c>
      <c r="O286" s="71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6" t="s">
        <v>141</v>
      </c>
      <c r="AT286" s="216" t="s">
        <v>137</v>
      </c>
      <c r="AU286" s="216" t="s">
        <v>83</v>
      </c>
      <c r="AY286" s="17" t="s">
        <v>116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7" t="s">
        <v>81</v>
      </c>
      <c r="BK286" s="217">
        <f>ROUND(I286*H286,2)</f>
        <v>0</v>
      </c>
      <c r="BL286" s="17" t="s">
        <v>123</v>
      </c>
      <c r="BM286" s="216" t="s">
        <v>296</v>
      </c>
    </row>
    <row r="287" spans="1:65" s="2" customFormat="1">
      <c r="A287" s="34"/>
      <c r="B287" s="35"/>
      <c r="C287" s="36"/>
      <c r="D287" s="218" t="s">
        <v>124</v>
      </c>
      <c r="E287" s="36"/>
      <c r="F287" s="219" t="s">
        <v>295</v>
      </c>
      <c r="G287" s="36"/>
      <c r="H287" s="36"/>
      <c r="I287" s="115"/>
      <c r="J287" s="36"/>
      <c r="K287" s="36"/>
      <c r="L287" s="39"/>
      <c r="M287" s="220"/>
      <c r="N287" s="221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124</v>
      </c>
      <c r="AU287" s="17" t="s">
        <v>83</v>
      </c>
    </row>
    <row r="288" spans="1:65" s="13" customFormat="1">
      <c r="B288" s="222"/>
      <c r="C288" s="223"/>
      <c r="D288" s="218" t="s">
        <v>125</v>
      </c>
      <c r="E288" s="224" t="s">
        <v>1</v>
      </c>
      <c r="F288" s="225" t="s">
        <v>282</v>
      </c>
      <c r="G288" s="223"/>
      <c r="H288" s="226">
        <v>4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125</v>
      </c>
      <c r="AU288" s="232" t="s">
        <v>83</v>
      </c>
      <c r="AV288" s="13" t="s">
        <v>83</v>
      </c>
      <c r="AW288" s="13" t="s">
        <v>30</v>
      </c>
      <c r="AX288" s="13" t="s">
        <v>73</v>
      </c>
      <c r="AY288" s="232" t="s">
        <v>116</v>
      </c>
    </row>
    <row r="289" spans="1:65" s="14" customFormat="1">
      <c r="B289" s="233"/>
      <c r="C289" s="234"/>
      <c r="D289" s="218" t="s">
        <v>125</v>
      </c>
      <c r="E289" s="235" t="s">
        <v>1</v>
      </c>
      <c r="F289" s="236" t="s">
        <v>127</v>
      </c>
      <c r="G289" s="234"/>
      <c r="H289" s="237">
        <v>4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125</v>
      </c>
      <c r="AU289" s="243" t="s">
        <v>83</v>
      </c>
      <c r="AV289" s="14" t="s">
        <v>123</v>
      </c>
      <c r="AW289" s="14" t="s">
        <v>30</v>
      </c>
      <c r="AX289" s="14" t="s">
        <v>81</v>
      </c>
      <c r="AY289" s="243" t="s">
        <v>116</v>
      </c>
    </row>
    <row r="290" spans="1:65" s="2" customFormat="1" ht="16.5" customHeight="1">
      <c r="A290" s="34"/>
      <c r="B290" s="35"/>
      <c r="C290" s="204" t="s">
        <v>204</v>
      </c>
      <c r="D290" s="204" t="s">
        <v>119</v>
      </c>
      <c r="E290" s="205" t="s">
        <v>297</v>
      </c>
      <c r="F290" s="206" t="s">
        <v>298</v>
      </c>
      <c r="G290" s="207" t="s">
        <v>271</v>
      </c>
      <c r="H290" s="208">
        <v>7.5</v>
      </c>
      <c r="I290" s="209"/>
      <c r="J290" s="210">
        <f>ROUND(I290*H290,2)</f>
        <v>0</v>
      </c>
      <c r="K290" s="211"/>
      <c r="L290" s="39"/>
      <c r="M290" s="212" t="s">
        <v>1</v>
      </c>
      <c r="N290" s="213" t="s">
        <v>38</v>
      </c>
      <c r="O290" s="71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6" t="s">
        <v>123</v>
      </c>
      <c r="AT290" s="216" t="s">
        <v>119</v>
      </c>
      <c r="AU290" s="216" t="s">
        <v>83</v>
      </c>
      <c r="AY290" s="17" t="s">
        <v>116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81</v>
      </c>
      <c r="BK290" s="217">
        <f>ROUND(I290*H290,2)</f>
        <v>0</v>
      </c>
      <c r="BL290" s="17" t="s">
        <v>123</v>
      </c>
      <c r="BM290" s="216" t="s">
        <v>299</v>
      </c>
    </row>
    <row r="291" spans="1:65" s="2" customFormat="1">
      <c r="A291" s="34"/>
      <c r="B291" s="35"/>
      <c r="C291" s="36"/>
      <c r="D291" s="218" t="s">
        <v>124</v>
      </c>
      <c r="E291" s="36"/>
      <c r="F291" s="219" t="s">
        <v>298</v>
      </c>
      <c r="G291" s="36"/>
      <c r="H291" s="36"/>
      <c r="I291" s="115"/>
      <c r="J291" s="36"/>
      <c r="K291" s="36"/>
      <c r="L291" s="39"/>
      <c r="M291" s="220"/>
      <c r="N291" s="221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124</v>
      </c>
      <c r="AU291" s="17" t="s">
        <v>83</v>
      </c>
    </row>
    <row r="292" spans="1:65" s="13" customFormat="1">
      <c r="B292" s="222"/>
      <c r="C292" s="223"/>
      <c r="D292" s="218" t="s">
        <v>125</v>
      </c>
      <c r="E292" s="224" t="s">
        <v>1</v>
      </c>
      <c r="F292" s="225" t="s">
        <v>277</v>
      </c>
      <c r="G292" s="223"/>
      <c r="H292" s="226">
        <v>7.5</v>
      </c>
      <c r="I292" s="227"/>
      <c r="J292" s="223"/>
      <c r="K292" s="223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125</v>
      </c>
      <c r="AU292" s="232" t="s">
        <v>83</v>
      </c>
      <c r="AV292" s="13" t="s">
        <v>83</v>
      </c>
      <c r="AW292" s="13" t="s">
        <v>30</v>
      </c>
      <c r="AX292" s="13" t="s">
        <v>73</v>
      </c>
      <c r="AY292" s="232" t="s">
        <v>116</v>
      </c>
    </row>
    <row r="293" spans="1:65" s="14" customFormat="1">
      <c r="B293" s="233"/>
      <c r="C293" s="234"/>
      <c r="D293" s="218" t="s">
        <v>125</v>
      </c>
      <c r="E293" s="235" t="s">
        <v>1</v>
      </c>
      <c r="F293" s="236" t="s">
        <v>127</v>
      </c>
      <c r="G293" s="234"/>
      <c r="H293" s="237">
        <v>7.5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125</v>
      </c>
      <c r="AU293" s="243" t="s">
        <v>83</v>
      </c>
      <c r="AV293" s="14" t="s">
        <v>123</v>
      </c>
      <c r="AW293" s="14" t="s">
        <v>30</v>
      </c>
      <c r="AX293" s="14" t="s">
        <v>81</v>
      </c>
      <c r="AY293" s="243" t="s">
        <v>116</v>
      </c>
    </row>
    <row r="294" spans="1:65" s="2" customFormat="1" ht="16.5" customHeight="1">
      <c r="A294" s="34"/>
      <c r="B294" s="35"/>
      <c r="C294" s="244" t="s">
        <v>300</v>
      </c>
      <c r="D294" s="244" t="s">
        <v>137</v>
      </c>
      <c r="E294" s="245" t="s">
        <v>301</v>
      </c>
      <c r="F294" s="246" t="s">
        <v>302</v>
      </c>
      <c r="G294" s="247" t="s">
        <v>140</v>
      </c>
      <c r="H294" s="248">
        <v>2.8130000000000002</v>
      </c>
      <c r="I294" s="249"/>
      <c r="J294" s="250">
        <f>ROUND(I294*H294,2)</f>
        <v>0</v>
      </c>
      <c r="K294" s="251"/>
      <c r="L294" s="252"/>
      <c r="M294" s="253" t="s">
        <v>1</v>
      </c>
      <c r="N294" s="254" t="s">
        <v>38</v>
      </c>
      <c r="O294" s="71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6" t="s">
        <v>141</v>
      </c>
      <c r="AT294" s="216" t="s">
        <v>137</v>
      </c>
      <c r="AU294" s="216" t="s">
        <v>83</v>
      </c>
      <c r="AY294" s="17" t="s">
        <v>116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7" t="s">
        <v>81</v>
      </c>
      <c r="BK294" s="217">
        <f>ROUND(I294*H294,2)</f>
        <v>0</v>
      </c>
      <c r="BL294" s="17" t="s">
        <v>123</v>
      </c>
      <c r="BM294" s="216" t="s">
        <v>303</v>
      </c>
    </row>
    <row r="295" spans="1:65" s="2" customFormat="1">
      <c r="A295" s="34"/>
      <c r="B295" s="35"/>
      <c r="C295" s="36"/>
      <c r="D295" s="218" t="s">
        <v>124</v>
      </c>
      <c r="E295" s="36"/>
      <c r="F295" s="219" t="s">
        <v>302</v>
      </c>
      <c r="G295" s="36"/>
      <c r="H295" s="36"/>
      <c r="I295" s="115"/>
      <c r="J295" s="36"/>
      <c r="K295" s="36"/>
      <c r="L295" s="39"/>
      <c r="M295" s="220"/>
      <c r="N295" s="221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124</v>
      </c>
      <c r="AU295" s="17" t="s">
        <v>83</v>
      </c>
    </row>
    <row r="296" spans="1:65" s="13" customFormat="1">
      <c r="B296" s="222"/>
      <c r="C296" s="223"/>
      <c r="D296" s="218" t="s">
        <v>125</v>
      </c>
      <c r="E296" s="224" t="s">
        <v>1</v>
      </c>
      <c r="F296" s="225" t="s">
        <v>304</v>
      </c>
      <c r="G296" s="223"/>
      <c r="H296" s="226">
        <v>2.8130000000000002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125</v>
      </c>
      <c r="AU296" s="232" t="s">
        <v>83</v>
      </c>
      <c r="AV296" s="13" t="s">
        <v>83</v>
      </c>
      <c r="AW296" s="13" t="s">
        <v>30</v>
      </c>
      <c r="AX296" s="13" t="s">
        <v>73</v>
      </c>
      <c r="AY296" s="232" t="s">
        <v>116</v>
      </c>
    </row>
    <row r="297" spans="1:65" s="14" customFormat="1">
      <c r="B297" s="233"/>
      <c r="C297" s="234"/>
      <c r="D297" s="218" t="s">
        <v>125</v>
      </c>
      <c r="E297" s="235" t="s">
        <v>1</v>
      </c>
      <c r="F297" s="236" t="s">
        <v>127</v>
      </c>
      <c r="G297" s="234"/>
      <c r="H297" s="237">
        <v>2.8130000000000002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125</v>
      </c>
      <c r="AU297" s="243" t="s">
        <v>83</v>
      </c>
      <c r="AV297" s="14" t="s">
        <v>123</v>
      </c>
      <c r="AW297" s="14" t="s">
        <v>30</v>
      </c>
      <c r="AX297" s="14" t="s">
        <v>81</v>
      </c>
      <c r="AY297" s="243" t="s">
        <v>116</v>
      </c>
    </row>
    <row r="298" spans="1:65" s="2" customFormat="1" ht="16.5" customHeight="1">
      <c r="A298" s="34"/>
      <c r="B298" s="35"/>
      <c r="C298" s="204" t="s">
        <v>209</v>
      </c>
      <c r="D298" s="204" t="s">
        <v>119</v>
      </c>
      <c r="E298" s="205" t="s">
        <v>305</v>
      </c>
      <c r="F298" s="206" t="s">
        <v>306</v>
      </c>
      <c r="G298" s="207" t="s">
        <v>271</v>
      </c>
      <c r="H298" s="208">
        <v>7.5</v>
      </c>
      <c r="I298" s="209"/>
      <c r="J298" s="210">
        <f>ROUND(I298*H298,2)</f>
        <v>0</v>
      </c>
      <c r="K298" s="211"/>
      <c r="L298" s="39"/>
      <c r="M298" s="212" t="s">
        <v>1</v>
      </c>
      <c r="N298" s="213" t="s">
        <v>38</v>
      </c>
      <c r="O298" s="71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6" t="s">
        <v>123</v>
      </c>
      <c r="AT298" s="216" t="s">
        <v>119</v>
      </c>
      <c r="AU298" s="216" t="s">
        <v>83</v>
      </c>
      <c r="AY298" s="17" t="s">
        <v>116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7" t="s">
        <v>81</v>
      </c>
      <c r="BK298" s="217">
        <f>ROUND(I298*H298,2)</f>
        <v>0</v>
      </c>
      <c r="BL298" s="17" t="s">
        <v>123</v>
      </c>
      <c r="BM298" s="216" t="s">
        <v>307</v>
      </c>
    </row>
    <row r="299" spans="1:65" s="2" customFormat="1">
      <c r="A299" s="34"/>
      <c r="B299" s="35"/>
      <c r="C299" s="36"/>
      <c r="D299" s="218" t="s">
        <v>124</v>
      </c>
      <c r="E299" s="36"/>
      <c r="F299" s="219" t="s">
        <v>306</v>
      </c>
      <c r="G299" s="36"/>
      <c r="H299" s="36"/>
      <c r="I299" s="115"/>
      <c r="J299" s="36"/>
      <c r="K299" s="36"/>
      <c r="L299" s="39"/>
      <c r="M299" s="220"/>
      <c r="N299" s="221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124</v>
      </c>
      <c r="AU299" s="17" t="s">
        <v>83</v>
      </c>
    </row>
    <row r="300" spans="1:65" s="13" customFormat="1">
      <c r="B300" s="222"/>
      <c r="C300" s="223"/>
      <c r="D300" s="218" t="s">
        <v>125</v>
      </c>
      <c r="E300" s="224" t="s">
        <v>1</v>
      </c>
      <c r="F300" s="225" t="s">
        <v>277</v>
      </c>
      <c r="G300" s="223"/>
      <c r="H300" s="226">
        <v>7.5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125</v>
      </c>
      <c r="AU300" s="232" t="s">
        <v>83</v>
      </c>
      <c r="AV300" s="13" t="s">
        <v>83</v>
      </c>
      <c r="AW300" s="13" t="s">
        <v>30</v>
      </c>
      <c r="AX300" s="13" t="s">
        <v>73</v>
      </c>
      <c r="AY300" s="232" t="s">
        <v>116</v>
      </c>
    </row>
    <row r="301" spans="1:65" s="14" customFormat="1">
      <c r="B301" s="233"/>
      <c r="C301" s="234"/>
      <c r="D301" s="218" t="s">
        <v>125</v>
      </c>
      <c r="E301" s="235" t="s">
        <v>1</v>
      </c>
      <c r="F301" s="236" t="s">
        <v>127</v>
      </c>
      <c r="G301" s="234"/>
      <c r="H301" s="237">
        <v>7.5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125</v>
      </c>
      <c r="AU301" s="243" t="s">
        <v>83</v>
      </c>
      <c r="AV301" s="14" t="s">
        <v>123</v>
      </c>
      <c r="AW301" s="14" t="s">
        <v>30</v>
      </c>
      <c r="AX301" s="14" t="s">
        <v>81</v>
      </c>
      <c r="AY301" s="243" t="s">
        <v>116</v>
      </c>
    </row>
    <row r="302" spans="1:65" s="2" customFormat="1" ht="21.75" customHeight="1">
      <c r="A302" s="34"/>
      <c r="B302" s="35"/>
      <c r="C302" s="204" t="s">
        <v>308</v>
      </c>
      <c r="D302" s="204" t="s">
        <v>119</v>
      </c>
      <c r="E302" s="205" t="s">
        <v>309</v>
      </c>
      <c r="F302" s="206" t="s">
        <v>310</v>
      </c>
      <c r="G302" s="207" t="s">
        <v>122</v>
      </c>
      <c r="H302" s="208">
        <v>4.5</v>
      </c>
      <c r="I302" s="209"/>
      <c r="J302" s="210">
        <f>ROUND(I302*H302,2)</f>
        <v>0</v>
      </c>
      <c r="K302" s="211"/>
      <c r="L302" s="39"/>
      <c r="M302" s="212" t="s">
        <v>1</v>
      </c>
      <c r="N302" s="213" t="s">
        <v>38</v>
      </c>
      <c r="O302" s="71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6" t="s">
        <v>123</v>
      </c>
      <c r="AT302" s="216" t="s">
        <v>119</v>
      </c>
      <c r="AU302" s="216" t="s">
        <v>83</v>
      </c>
      <c r="AY302" s="17" t="s">
        <v>116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7" t="s">
        <v>81</v>
      </c>
      <c r="BK302" s="217">
        <f>ROUND(I302*H302,2)</f>
        <v>0</v>
      </c>
      <c r="BL302" s="17" t="s">
        <v>123</v>
      </c>
      <c r="BM302" s="216" t="s">
        <v>311</v>
      </c>
    </row>
    <row r="303" spans="1:65" s="2" customFormat="1">
      <c r="A303" s="34"/>
      <c r="B303" s="35"/>
      <c r="C303" s="36"/>
      <c r="D303" s="218" t="s">
        <v>124</v>
      </c>
      <c r="E303" s="36"/>
      <c r="F303" s="219" t="s">
        <v>310</v>
      </c>
      <c r="G303" s="36"/>
      <c r="H303" s="36"/>
      <c r="I303" s="115"/>
      <c r="J303" s="36"/>
      <c r="K303" s="36"/>
      <c r="L303" s="39"/>
      <c r="M303" s="220"/>
      <c r="N303" s="221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124</v>
      </c>
      <c r="AU303" s="17" t="s">
        <v>83</v>
      </c>
    </row>
    <row r="304" spans="1:65" s="13" customFormat="1">
      <c r="B304" s="222"/>
      <c r="C304" s="223"/>
      <c r="D304" s="218" t="s">
        <v>125</v>
      </c>
      <c r="E304" s="224" t="s">
        <v>1</v>
      </c>
      <c r="F304" s="225" t="s">
        <v>312</v>
      </c>
      <c r="G304" s="223"/>
      <c r="H304" s="226">
        <v>4.5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125</v>
      </c>
      <c r="AU304" s="232" t="s">
        <v>83</v>
      </c>
      <c r="AV304" s="13" t="s">
        <v>83</v>
      </c>
      <c r="AW304" s="13" t="s">
        <v>30</v>
      </c>
      <c r="AX304" s="13" t="s">
        <v>73</v>
      </c>
      <c r="AY304" s="232" t="s">
        <v>116</v>
      </c>
    </row>
    <row r="305" spans="1:65" s="14" customFormat="1">
      <c r="B305" s="233"/>
      <c r="C305" s="234"/>
      <c r="D305" s="218" t="s">
        <v>125</v>
      </c>
      <c r="E305" s="235" t="s">
        <v>1</v>
      </c>
      <c r="F305" s="236" t="s">
        <v>127</v>
      </c>
      <c r="G305" s="234"/>
      <c r="H305" s="237">
        <v>4.5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125</v>
      </c>
      <c r="AU305" s="243" t="s">
        <v>83</v>
      </c>
      <c r="AV305" s="14" t="s">
        <v>123</v>
      </c>
      <c r="AW305" s="14" t="s">
        <v>30</v>
      </c>
      <c r="AX305" s="14" t="s">
        <v>81</v>
      </c>
      <c r="AY305" s="243" t="s">
        <v>116</v>
      </c>
    </row>
    <row r="306" spans="1:65" s="2" customFormat="1" ht="16.5" customHeight="1">
      <c r="A306" s="34"/>
      <c r="B306" s="35"/>
      <c r="C306" s="244" t="s">
        <v>214</v>
      </c>
      <c r="D306" s="244" t="s">
        <v>137</v>
      </c>
      <c r="E306" s="245" t="s">
        <v>313</v>
      </c>
      <c r="F306" s="246" t="s">
        <v>314</v>
      </c>
      <c r="G306" s="247" t="s">
        <v>140</v>
      </c>
      <c r="H306" s="248">
        <v>10.125</v>
      </c>
      <c r="I306" s="249"/>
      <c r="J306" s="250">
        <f>ROUND(I306*H306,2)</f>
        <v>0</v>
      </c>
      <c r="K306" s="251"/>
      <c r="L306" s="252"/>
      <c r="M306" s="253" t="s">
        <v>1</v>
      </c>
      <c r="N306" s="254" t="s">
        <v>38</v>
      </c>
      <c r="O306" s="71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6" t="s">
        <v>141</v>
      </c>
      <c r="AT306" s="216" t="s">
        <v>137</v>
      </c>
      <c r="AU306" s="216" t="s">
        <v>83</v>
      </c>
      <c r="AY306" s="17" t="s">
        <v>116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7" t="s">
        <v>81</v>
      </c>
      <c r="BK306" s="217">
        <f>ROUND(I306*H306,2)</f>
        <v>0</v>
      </c>
      <c r="BL306" s="17" t="s">
        <v>123</v>
      </c>
      <c r="BM306" s="216" t="s">
        <v>315</v>
      </c>
    </row>
    <row r="307" spans="1:65" s="2" customFormat="1">
      <c r="A307" s="34"/>
      <c r="B307" s="35"/>
      <c r="C307" s="36"/>
      <c r="D307" s="218" t="s">
        <v>124</v>
      </c>
      <c r="E307" s="36"/>
      <c r="F307" s="219" t="s">
        <v>314</v>
      </c>
      <c r="G307" s="36"/>
      <c r="H307" s="36"/>
      <c r="I307" s="115"/>
      <c r="J307" s="36"/>
      <c r="K307" s="36"/>
      <c r="L307" s="39"/>
      <c r="M307" s="220"/>
      <c r="N307" s="221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124</v>
      </c>
      <c r="AU307" s="17" t="s">
        <v>83</v>
      </c>
    </row>
    <row r="308" spans="1:65" s="13" customFormat="1">
      <c r="B308" s="222"/>
      <c r="C308" s="223"/>
      <c r="D308" s="218" t="s">
        <v>125</v>
      </c>
      <c r="E308" s="224" t="s">
        <v>1</v>
      </c>
      <c r="F308" s="225" t="s">
        <v>316</v>
      </c>
      <c r="G308" s="223"/>
      <c r="H308" s="226">
        <v>10.125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125</v>
      </c>
      <c r="AU308" s="232" t="s">
        <v>83</v>
      </c>
      <c r="AV308" s="13" t="s">
        <v>83</v>
      </c>
      <c r="AW308" s="13" t="s">
        <v>30</v>
      </c>
      <c r="AX308" s="13" t="s">
        <v>73</v>
      </c>
      <c r="AY308" s="232" t="s">
        <v>116</v>
      </c>
    </row>
    <row r="309" spans="1:65" s="14" customFormat="1">
      <c r="B309" s="233"/>
      <c r="C309" s="234"/>
      <c r="D309" s="218" t="s">
        <v>125</v>
      </c>
      <c r="E309" s="235" t="s">
        <v>1</v>
      </c>
      <c r="F309" s="236" t="s">
        <v>127</v>
      </c>
      <c r="G309" s="234"/>
      <c r="H309" s="237">
        <v>10.125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125</v>
      </c>
      <c r="AU309" s="243" t="s">
        <v>83</v>
      </c>
      <c r="AV309" s="14" t="s">
        <v>123</v>
      </c>
      <c r="AW309" s="14" t="s">
        <v>30</v>
      </c>
      <c r="AX309" s="14" t="s">
        <v>81</v>
      </c>
      <c r="AY309" s="243" t="s">
        <v>116</v>
      </c>
    </row>
    <row r="310" spans="1:65" s="2" customFormat="1" ht="21.75" customHeight="1">
      <c r="A310" s="34"/>
      <c r="B310" s="35"/>
      <c r="C310" s="204" t="s">
        <v>317</v>
      </c>
      <c r="D310" s="204" t="s">
        <v>119</v>
      </c>
      <c r="E310" s="205" t="s">
        <v>318</v>
      </c>
      <c r="F310" s="206" t="s">
        <v>319</v>
      </c>
      <c r="G310" s="207" t="s">
        <v>271</v>
      </c>
      <c r="H310" s="208">
        <v>28</v>
      </c>
      <c r="I310" s="209"/>
      <c r="J310" s="210">
        <f>ROUND(I310*H310,2)</f>
        <v>0</v>
      </c>
      <c r="K310" s="211"/>
      <c r="L310" s="39"/>
      <c r="M310" s="212" t="s">
        <v>1</v>
      </c>
      <c r="N310" s="213" t="s">
        <v>38</v>
      </c>
      <c r="O310" s="71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6" t="s">
        <v>123</v>
      </c>
      <c r="AT310" s="216" t="s">
        <v>119</v>
      </c>
      <c r="AU310" s="216" t="s">
        <v>83</v>
      </c>
      <c r="AY310" s="17" t="s">
        <v>116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7" t="s">
        <v>81</v>
      </c>
      <c r="BK310" s="217">
        <f>ROUND(I310*H310,2)</f>
        <v>0</v>
      </c>
      <c r="BL310" s="17" t="s">
        <v>123</v>
      </c>
      <c r="BM310" s="216" t="s">
        <v>320</v>
      </c>
    </row>
    <row r="311" spans="1:65" s="2" customFormat="1" ht="19.5">
      <c r="A311" s="34"/>
      <c r="B311" s="35"/>
      <c r="C311" s="36"/>
      <c r="D311" s="218" t="s">
        <v>124</v>
      </c>
      <c r="E311" s="36"/>
      <c r="F311" s="219" t="s">
        <v>319</v>
      </c>
      <c r="G311" s="36"/>
      <c r="H311" s="36"/>
      <c r="I311" s="115"/>
      <c r="J311" s="36"/>
      <c r="K311" s="36"/>
      <c r="L311" s="39"/>
      <c r="M311" s="220"/>
      <c r="N311" s="221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124</v>
      </c>
      <c r="AU311" s="17" t="s">
        <v>83</v>
      </c>
    </row>
    <row r="312" spans="1:65" s="13" customFormat="1">
      <c r="B312" s="222"/>
      <c r="C312" s="223"/>
      <c r="D312" s="218" t="s">
        <v>125</v>
      </c>
      <c r="E312" s="224" t="s">
        <v>1</v>
      </c>
      <c r="F312" s="225" t="s">
        <v>177</v>
      </c>
      <c r="G312" s="223"/>
      <c r="H312" s="226">
        <v>28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125</v>
      </c>
      <c r="AU312" s="232" t="s">
        <v>83</v>
      </c>
      <c r="AV312" s="13" t="s">
        <v>83</v>
      </c>
      <c r="AW312" s="13" t="s">
        <v>30</v>
      </c>
      <c r="AX312" s="13" t="s">
        <v>73</v>
      </c>
      <c r="AY312" s="232" t="s">
        <v>116</v>
      </c>
    </row>
    <row r="313" spans="1:65" s="14" customFormat="1">
      <c r="B313" s="233"/>
      <c r="C313" s="234"/>
      <c r="D313" s="218" t="s">
        <v>125</v>
      </c>
      <c r="E313" s="235" t="s">
        <v>1</v>
      </c>
      <c r="F313" s="236" t="s">
        <v>127</v>
      </c>
      <c r="G313" s="234"/>
      <c r="H313" s="237">
        <v>28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125</v>
      </c>
      <c r="AU313" s="243" t="s">
        <v>83</v>
      </c>
      <c r="AV313" s="14" t="s">
        <v>123</v>
      </c>
      <c r="AW313" s="14" t="s">
        <v>30</v>
      </c>
      <c r="AX313" s="14" t="s">
        <v>81</v>
      </c>
      <c r="AY313" s="243" t="s">
        <v>116</v>
      </c>
    </row>
    <row r="314" spans="1:65" s="2" customFormat="1" ht="21.75" customHeight="1">
      <c r="A314" s="34"/>
      <c r="B314" s="35"/>
      <c r="C314" s="244" t="s">
        <v>220</v>
      </c>
      <c r="D314" s="244" t="s">
        <v>137</v>
      </c>
      <c r="E314" s="245" t="s">
        <v>321</v>
      </c>
      <c r="F314" s="246" t="s">
        <v>322</v>
      </c>
      <c r="G314" s="247" t="s">
        <v>140</v>
      </c>
      <c r="H314" s="248">
        <v>2.8</v>
      </c>
      <c r="I314" s="249"/>
      <c r="J314" s="250">
        <f>ROUND(I314*H314,2)</f>
        <v>0</v>
      </c>
      <c r="K314" s="251"/>
      <c r="L314" s="252"/>
      <c r="M314" s="253" t="s">
        <v>1</v>
      </c>
      <c r="N314" s="254" t="s">
        <v>38</v>
      </c>
      <c r="O314" s="71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6" t="s">
        <v>141</v>
      </c>
      <c r="AT314" s="216" t="s">
        <v>137</v>
      </c>
      <c r="AU314" s="216" t="s">
        <v>83</v>
      </c>
      <c r="AY314" s="17" t="s">
        <v>116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7" t="s">
        <v>81</v>
      </c>
      <c r="BK314" s="217">
        <f>ROUND(I314*H314,2)</f>
        <v>0</v>
      </c>
      <c r="BL314" s="17" t="s">
        <v>123</v>
      </c>
      <c r="BM314" s="216" t="s">
        <v>323</v>
      </c>
    </row>
    <row r="315" spans="1:65" s="2" customFormat="1">
      <c r="A315" s="34"/>
      <c r="B315" s="35"/>
      <c r="C315" s="36"/>
      <c r="D315" s="218" t="s">
        <v>124</v>
      </c>
      <c r="E315" s="36"/>
      <c r="F315" s="219" t="s">
        <v>322</v>
      </c>
      <c r="G315" s="36"/>
      <c r="H315" s="36"/>
      <c r="I315" s="115"/>
      <c r="J315" s="36"/>
      <c r="K315" s="36"/>
      <c r="L315" s="39"/>
      <c r="M315" s="220"/>
      <c r="N315" s="221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124</v>
      </c>
      <c r="AU315" s="17" t="s">
        <v>83</v>
      </c>
    </row>
    <row r="316" spans="1:65" s="13" customFormat="1">
      <c r="B316" s="222"/>
      <c r="C316" s="223"/>
      <c r="D316" s="218" t="s">
        <v>125</v>
      </c>
      <c r="E316" s="224" t="s">
        <v>1</v>
      </c>
      <c r="F316" s="225" t="s">
        <v>324</v>
      </c>
      <c r="G316" s="223"/>
      <c r="H316" s="226">
        <v>2.8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125</v>
      </c>
      <c r="AU316" s="232" t="s">
        <v>83</v>
      </c>
      <c r="AV316" s="13" t="s">
        <v>83</v>
      </c>
      <c r="AW316" s="13" t="s">
        <v>30</v>
      </c>
      <c r="AX316" s="13" t="s">
        <v>73</v>
      </c>
      <c r="AY316" s="232" t="s">
        <v>116</v>
      </c>
    </row>
    <row r="317" spans="1:65" s="14" customFormat="1">
      <c r="B317" s="233"/>
      <c r="C317" s="234"/>
      <c r="D317" s="218" t="s">
        <v>125</v>
      </c>
      <c r="E317" s="235" t="s">
        <v>1</v>
      </c>
      <c r="F317" s="236" t="s">
        <v>127</v>
      </c>
      <c r="G317" s="234"/>
      <c r="H317" s="237">
        <v>2.8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125</v>
      </c>
      <c r="AU317" s="243" t="s">
        <v>83</v>
      </c>
      <c r="AV317" s="14" t="s">
        <v>123</v>
      </c>
      <c r="AW317" s="14" t="s">
        <v>30</v>
      </c>
      <c r="AX317" s="14" t="s">
        <v>81</v>
      </c>
      <c r="AY317" s="243" t="s">
        <v>116</v>
      </c>
    </row>
    <row r="318" spans="1:65" s="2" customFormat="1" ht="16.5" customHeight="1">
      <c r="A318" s="34"/>
      <c r="B318" s="35"/>
      <c r="C318" s="244" t="s">
        <v>325</v>
      </c>
      <c r="D318" s="244" t="s">
        <v>137</v>
      </c>
      <c r="E318" s="245" t="s">
        <v>326</v>
      </c>
      <c r="F318" s="246" t="s">
        <v>327</v>
      </c>
      <c r="G318" s="247" t="s">
        <v>140</v>
      </c>
      <c r="H318" s="248">
        <v>4.2</v>
      </c>
      <c r="I318" s="249"/>
      <c r="J318" s="250">
        <f>ROUND(I318*H318,2)</f>
        <v>0</v>
      </c>
      <c r="K318" s="251"/>
      <c r="L318" s="252"/>
      <c r="M318" s="253" t="s">
        <v>1</v>
      </c>
      <c r="N318" s="254" t="s">
        <v>38</v>
      </c>
      <c r="O318" s="71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6" t="s">
        <v>141</v>
      </c>
      <c r="AT318" s="216" t="s">
        <v>137</v>
      </c>
      <c r="AU318" s="216" t="s">
        <v>83</v>
      </c>
      <c r="AY318" s="17" t="s">
        <v>116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7" t="s">
        <v>81</v>
      </c>
      <c r="BK318" s="217">
        <f>ROUND(I318*H318,2)</f>
        <v>0</v>
      </c>
      <c r="BL318" s="17" t="s">
        <v>123</v>
      </c>
      <c r="BM318" s="216" t="s">
        <v>328</v>
      </c>
    </row>
    <row r="319" spans="1:65" s="2" customFormat="1">
      <c r="A319" s="34"/>
      <c r="B319" s="35"/>
      <c r="C319" s="36"/>
      <c r="D319" s="218" t="s">
        <v>124</v>
      </c>
      <c r="E319" s="36"/>
      <c r="F319" s="219" t="s">
        <v>327</v>
      </c>
      <c r="G319" s="36"/>
      <c r="H319" s="36"/>
      <c r="I319" s="115"/>
      <c r="J319" s="36"/>
      <c r="K319" s="36"/>
      <c r="L319" s="39"/>
      <c r="M319" s="220"/>
      <c r="N319" s="221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124</v>
      </c>
      <c r="AU319" s="17" t="s">
        <v>83</v>
      </c>
    </row>
    <row r="320" spans="1:65" s="13" customFormat="1">
      <c r="B320" s="222"/>
      <c r="C320" s="223"/>
      <c r="D320" s="218" t="s">
        <v>125</v>
      </c>
      <c r="E320" s="224" t="s">
        <v>1</v>
      </c>
      <c r="F320" s="225" t="s">
        <v>329</v>
      </c>
      <c r="G320" s="223"/>
      <c r="H320" s="226">
        <v>4.2</v>
      </c>
      <c r="I320" s="227"/>
      <c r="J320" s="223"/>
      <c r="K320" s="223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125</v>
      </c>
      <c r="AU320" s="232" t="s">
        <v>83</v>
      </c>
      <c r="AV320" s="13" t="s">
        <v>83</v>
      </c>
      <c r="AW320" s="13" t="s">
        <v>30</v>
      </c>
      <c r="AX320" s="13" t="s">
        <v>73</v>
      </c>
      <c r="AY320" s="232" t="s">
        <v>116</v>
      </c>
    </row>
    <row r="321" spans="1:65" s="14" customFormat="1">
      <c r="B321" s="233"/>
      <c r="C321" s="234"/>
      <c r="D321" s="218" t="s">
        <v>125</v>
      </c>
      <c r="E321" s="235" t="s">
        <v>1</v>
      </c>
      <c r="F321" s="236" t="s">
        <v>127</v>
      </c>
      <c r="G321" s="234"/>
      <c r="H321" s="237">
        <v>4.2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125</v>
      </c>
      <c r="AU321" s="243" t="s">
        <v>83</v>
      </c>
      <c r="AV321" s="14" t="s">
        <v>123</v>
      </c>
      <c r="AW321" s="14" t="s">
        <v>30</v>
      </c>
      <c r="AX321" s="14" t="s">
        <v>81</v>
      </c>
      <c r="AY321" s="243" t="s">
        <v>116</v>
      </c>
    </row>
    <row r="322" spans="1:65" s="2" customFormat="1" ht="16.5" customHeight="1">
      <c r="A322" s="34"/>
      <c r="B322" s="35"/>
      <c r="C322" s="244" t="s">
        <v>224</v>
      </c>
      <c r="D322" s="244" t="s">
        <v>137</v>
      </c>
      <c r="E322" s="245" t="s">
        <v>330</v>
      </c>
      <c r="F322" s="246" t="s">
        <v>331</v>
      </c>
      <c r="G322" s="247" t="s">
        <v>332</v>
      </c>
      <c r="H322" s="248">
        <v>8</v>
      </c>
      <c r="I322" s="249"/>
      <c r="J322" s="250">
        <f>ROUND(I322*H322,2)</f>
        <v>0</v>
      </c>
      <c r="K322" s="251"/>
      <c r="L322" s="252"/>
      <c r="M322" s="253" t="s">
        <v>1</v>
      </c>
      <c r="N322" s="254" t="s">
        <v>38</v>
      </c>
      <c r="O322" s="71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6" t="s">
        <v>141</v>
      </c>
      <c r="AT322" s="216" t="s">
        <v>137</v>
      </c>
      <c r="AU322" s="216" t="s">
        <v>83</v>
      </c>
      <c r="AY322" s="17" t="s">
        <v>116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7" t="s">
        <v>81</v>
      </c>
      <c r="BK322" s="217">
        <f>ROUND(I322*H322,2)</f>
        <v>0</v>
      </c>
      <c r="BL322" s="17" t="s">
        <v>123</v>
      </c>
      <c r="BM322" s="216" t="s">
        <v>333</v>
      </c>
    </row>
    <row r="323" spans="1:65" s="2" customFormat="1">
      <c r="A323" s="34"/>
      <c r="B323" s="35"/>
      <c r="C323" s="36"/>
      <c r="D323" s="218" t="s">
        <v>124</v>
      </c>
      <c r="E323" s="36"/>
      <c r="F323" s="219" t="s">
        <v>331</v>
      </c>
      <c r="G323" s="36"/>
      <c r="H323" s="36"/>
      <c r="I323" s="115"/>
      <c r="J323" s="36"/>
      <c r="K323" s="36"/>
      <c r="L323" s="39"/>
      <c r="M323" s="220"/>
      <c r="N323" s="221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124</v>
      </c>
      <c r="AU323" s="17" t="s">
        <v>83</v>
      </c>
    </row>
    <row r="324" spans="1:65" s="2" customFormat="1" ht="16.5" customHeight="1">
      <c r="A324" s="34"/>
      <c r="B324" s="35"/>
      <c r="C324" s="204" t="s">
        <v>334</v>
      </c>
      <c r="D324" s="204" t="s">
        <v>119</v>
      </c>
      <c r="E324" s="205" t="s">
        <v>335</v>
      </c>
      <c r="F324" s="206" t="s">
        <v>336</v>
      </c>
      <c r="G324" s="207" t="s">
        <v>271</v>
      </c>
      <c r="H324" s="208">
        <v>28</v>
      </c>
      <c r="I324" s="209"/>
      <c r="J324" s="210">
        <f>ROUND(I324*H324,2)</f>
        <v>0</v>
      </c>
      <c r="K324" s="211"/>
      <c r="L324" s="39"/>
      <c r="M324" s="212" t="s">
        <v>1</v>
      </c>
      <c r="N324" s="213" t="s">
        <v>38</v>
      </c>
      <c r="O324" s="71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6" t="s">
        <v>123</v>
      </c>
      <c r="AT324" s="216" t="s">
        <v>119</v>
      </c>
      <c r="AU324" s="216" t="s">
        <v>83</v>
      </c>
      <c r="AY324" s="17" t="s">
        <v>116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7" t="s">
        <v>81</v>
      </c>
      <c r="BK324" s="217">
        <f>ROUND(I324*H324,2)</f>
        <v>0</v>
      </c>
      <c r="BL324" s="17" t="s">
        <v>123</v>
      </c>
      <c r="BM324" s="216" t="s">
        <v>337</v>
      </c>
    </row>
    <row r="325" spans="1:65" s="2" customFormat="1">
      <c r="A325" s="34"/>
      <c r="B325" s="35"/>
      <c r="C325" s="36"/>
      <c r="D325" s="218" t="s">
        <v>124</v>
      </c>
      <c r="E325" s="36"/>
      <c r="F325" s="219" t="s">
        <v>336</v>
      </c>
      <c r="G325" s="36"/>
      <c r="H325" s="36"/>
      <c r="I325" s="115"/>
      <c r="J325" s="36"/>
      <c r="K325" s="36"/>
      <c r="L325" s="39"/>
      <c r="M325" s="220"/>
      <c r="N325" s="221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124</v>
      </c>
      <c r="AU325" s="17" t="s">
        <v>83</v>
      </c>
    </row>
    <row r="326" spans="1:65" s="13" customFormat="1">
      <c r="B326" s="222"/>
      <c r="C326" s="223"/>
      <c r="D326" s="218" t="s">
        <v>125</v>
      </c>
      <c r="E326" s="224" t="s">
        <v>1</v>
      </c>
      <c r="F326" s="225" t="s">
        <v>177</v>
      </c>
      <c r="G326" s="223"/>
      <c r="H326" s="226">
        <v>28</v>
      </c>
      <c r="I326" s="227"/>
      <c r="J326" s="223"/>
      <c r="K326" s="223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125</v>
      </c>
      <c r="AU326" s="232" t="s">
        <v>83</v>
      </c>
      <c r="AV326" s="13" t="s">
        <v>83</v>
      </c>
      <c r="AW326" s="13" t="s">
        <v>30</v>
      </c>
      <c r="AX326" s="13" t="s">
        <v>73</v>
      </c>
      <c r="AY326" s="232" t="s">
        <v>116</v>
      </c>
    </row>
    <row r="327" spans="1:65" s="14" customFormat="1">
      <c r="B327" s="233"/>
      <c r="C327" s="234"/>
      <c r="D327" s="218" t="s">
        <v>125</v>
      </c>
      <c r="E327" s="235" t="s">
        <v>1</v>
      </c>
      <c r="F327" s="236" t="s">
        <v>127</v>
      </c>
      <c r="G327" s="234"/>
      <c r="H327" s="237">
        <v>28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125</v>
      </c>
      <c r="AU327" s="243" t="s">
        <v>83</v>
      </c>
      <c r="AV327" s="14" t="s">
        <v>123</v>
      </c>
      <c r="AW327" s="14" t="s">
        <v>30</v>
      </c>
      <c r="AX327" s="14" t="s">
        <v>81</v>
      </c>
      <c r="AY327" s="243" t="s">
        <v>116</v>
      </c>
    </row>
    <row r="328" spans="1:65" s="2" customFormat="1" ht="21.75" customHeight="1">
      <c r="A328" s="34"/>
      <c r="B328" s="35"/>
      <c r="C328" s="204" t="s">
        <v>229</v>
      </c>
      <c r="D328" s="204" t="s">
        <v>119</v>
      </c>
      <c r="E328" s="205" t="s">
        <v>338</v>
      </c>
      <c r="F328" s="206" t="s">
        <v>339</v>
      </c>
      <c r="G328" s="207" t="s">
        <v>122</v>
      </c>
      <c r="H328" s="208">
        <v>72</v>
      </c>
      <c r="I328" s="209"/>
      <c r="J328" s="210">
        <f>ROUND(I328*H328,2)</f>
        <v>0</v>
      </c>
      <c r="K328" s="211"/>
      <c r="L328" s="39"/>
      <c r="M328" s="212" t="s">
        <v>1</v>
      </c>
      <c r="N328" s="213" t="s">
        <v>38</v>
      </c>
      <c r="O328" s="71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6" t="s">
        <v>123</v>
      </c>
      <c r="AT328" s="216" t="s">
        <v>119</v>
      </c>
      <c r="AU328" s="216" t="s">
        <v>83</v>
      </c>
      <c r="AY328" s="17" t="s">
        <v>116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7" t="s">
        <v>81</v>
      </c>
      <c r="BK328" s="217">
        <f>ROUND(I328*H328,2)</f>
        <v>0</v>
      </c>
      <c r="BL328" s="17" t="s">
        <v>123</v>
      </c>
      <c r="BM328" s="216" t="s">
        <v>340</v>
      </c>
    </row>
    <row r="329" spans="1:65" s="2" customFormat="1" ht="19.5">
      <c r="A329" s="34"/>
      <c r="B329" s="35"/>
      <c r="C329" s="36"/>
      <c r="D329" s="218" t="s">
        <v>124</v>
      </c>
      <c r="E329" s="36"/>
      <c r="F329" s="219" t="s">
        <v>339</v>
      </c>
      <c r="G329" s="36"/>
      <c r="H329" s="36"/>
      <c r="I329" s="115"/>
      <c r="J329" s="36"/>
      <c r="K329" s="36"/>
      <c r="L329" s="39"/>
      <c r="M329" s="220"/>
      <c r="N329" s="221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124</v>
      </c>
      <c r="AU329" s="17" t="s">
        <v>83</v>
      </c>
    </row>
    <row r="330" spans="1:65" s="13" customFormat="1">
      <c r="B330" s="222"/>
      <c r="C330" s="223"/>
      <c r="D330" s="218" t="s">
        <v>125</v>
      </c>
      <c r="E330" s="224" t="s">
        <v>1</v>
      </c>
      <c r="F330" s="225" t="s">
        <v>341</v>
      </c>
      <c r="G330" s="223"/>
      <c r="H330" s="226">
        <v>72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125</v>
      </c>
      <c r="AU330" s="232" t="s">
        <v>83</v>
      </c>
      <c r="AV330" s="13" t="s">
        <v>83</v>
      </c>
      <c r="AW330" s="13" t="s">
        <v>30</v>
      </c>
      <c r="AX330" s="13" t="s">
        <v>73</v>
      </c>
      <c r="AY330" s="232" t="s">
        <v>116</v>
      </c>
    </row>
    <row r="331" spans="1:65" s="14" customFormat="1">
      <c r="B331" s="233"/>
      <c r="C331" s="234"/>
      <c r="D331" s="218" t="s">
        <v>125</v>
      </c>
      <c r="E331" s="235" t="s">
        <v>1</v>
      </c>
      <c r="F331" s="236" t="s">
        <v>127</v>
      </c>
      <c r="G331" s="234"/>
      <c r="H331" s="237">
        <v>72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125</v>
      </c>
      <c r="AU331" s="243" t="s">
        <v>83</v>
      </c>
      <c r="AV331" s="14" t="s">
        <v>123</v>
      </c>
      <c r="AW331" s="14" t="s">
        <v>30</v>
      </c>
      <c r="AX331" s="14" t="s">
        <v>81</v>
      </c>
      <c r="AY331" s="243" t="s">
        <v>116</v>
      </c>
    </row>
    <row r="332" spans="1:65" s="2" customFormat="1" ht="21.75" customHeight="1">
      <c r="A332" s="34"/>
      <c r="B332" s="35"/>
      <c r="C332" s="204" t="s">
        <v>342</v>
      </c>
      <c r="D332" s="204" t="s">
        <v>119</v>
      </c>
      <c r="E332" s="205" t="s">
        <v>343</v>
      </c>
      <c r="F332" s="206" t="s">
        <v>344</v>
      </c>
      <c r="G332" s="207" t="s">
        <v>122</v>
      </c>
      <c r="H332" s="208">
        <v>4</v>
      </c>
      <c r="I332" s="209"/>
      <c r="J332" s="210">
        <f>ROUND(I332*H332,2)</f>
        <v>0</v>
      </c>
      <c r="K332" s="211"/>
      <c r="L332" s="39"/>
      <c r="M332" s="212" t="s">
        <v>1</v>
      </c>
      <c r="N332" s="213" t="s">
        <v>38</v>
      </c>
      <c r="O332" s="71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6" t="s">
        <v>123</v>
      </c>
      <c r="AT332" s="216" t="s">
        <v>119</v>
      </c>
      <c r="AU332" s="216" t="s">
        <v>83</v>
      </c>
      <c r="AY332" s="17" t="s">
        <v>116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7" t="s">
        <v>81</v>
      </c>
      <c r="BK332" s="217">
        <f>ROUND(I332*H332,2)</f>
        <v>0</v>
      </c>
      <c r="BL332" s="17" t="s">
        <v>123</v>
      </c>
      <c r="BM332" s="216" t="s">
        <v>345</v>
      </c>
    </row>
    <row r="333" spans="1:65" s="2" customFormat="1">
      <c r="A333" s="34"/>
      <c r="B333" s="35"/>
      <c r="C333" s="36"/>
      <c r="D333" s="218" t="s">
        <v>124</v>
      </c>
      <c r="E333" s="36"/>
      <c r="F333" s="219" t="s">
        <v>344</v>
      </c>
      <c r="G333" s="36"/>
      <c r="H333" s="36"/>
      <c r="I333" s="115"/>
      <c r="J333" s="36"/>
      <c r="K333" s="36"/>
      <c r="L333" s="39"/>
      <c r="M333" s="220"/>
      <c r="N333" s="221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124</v>
      </c>
      <c r="AU333" s="17" t="s">
        <v>83</v>
      </c>
    </row>
    <row r="334" spans="1:65" s="13" customFormat="1">
      <c r="B334" s="222"/>
      <c r="C334" s="223"/>
      <c r="D334" s="218" t="s">
        <v>125</v>
      </c>
      <c r="E334" s="224" t="s">
        <v>1</v>
      </c>
      <c r="F334" s="225" t="s">
        <v>346</v>
      </c>
      <c r="G334" s="223"/>
      <c r="H334" s="226">
        <v>4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125</v>
      </c>
      <c r="AU334" s="232" t="s">
        <v>83</v>
      </c>
      <c r="AV334" s="13" t="s">
        <v>83</v>
      </c>
      <c r="AW334" s="13" t="s">
        <v>30</v>
      </c>
      <c r="AX334" s="13" t="s">
        <v>73</v>
      </c>
      <c r="AY334" s="232" t="s">
        <v>116</v>
      </c>
    </row>
    <row r="335" spans="1:65" s="14" customFormat="1">
      <c r="B335" s="233"/>
      <c r="C335" s="234"/>
      <c r="D335" s="218" t="s">
        <v>125</v>
      </c>
      <c r="E335" s="235" t="s">
        <v>1</v>
      </c>
      <c r="F335" s="236" t="s">
        <v>127</v>
      </c>
      <c r="G335" s="234"/>
      <c r="H335" s="237">
        <v>4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125</v>
      </c>
      <c r="AU335" s="243" t="s">
        <v>83</v>
      </c>
      <c r="AV335" s="14" t="s">
        <v>123</v>
      </c>
      <c r="AW335" s="14" t="s">
        <v>30</v>
      </c>
      <c r="AX335" s="14" t="s">
        <v>81</v>
      </c>
      <c r="AY335" s="243" t="s">
        <v>116</v>
      </c>
    </row>
    <row r="336" spans="1:65" s="2" customFormat="1" ht="16.5" customHeight="1">
      <c r="A336" s="34"/>
      <c r="B336" s="35"/>
      <c r="C336" s="204" t="s">
        <v>233</v>
      </c>
      <c r="D336" s="204" t="s">
        <v>119</v>
      </c>
      <c r="E336" s="205" t="s">
        <v>347</v>
      </c>
      <c r="F336" s="206" t="s">
        <v>348</v>
      </c>
      <c r="G336" s="207" t="s">
        <v>140</v>
      </c>
      <c r="H336" s="208">
        <v>9.6359999999999992</v>
      </c>
      <c r="I336" s="209"/>
      <c r="J336" s="210">
        <f>ROUND(I336*H336,2)</f>
        <v>0</v>
      </c>
      <c r="K336" s="211"/>
      <c r="L336" s="39"/>
      <c r="M336" s="212" t="s">
        <v>1</v>
      </c>
      <c r="N336" s="213" t="s">
        <v>38</v>
      </c>
      <c r="O336" s="71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6" t="s">
        <v>123</v>
      </c>
      <c r="AT336" s="216" t="s">
        <v>119</v>
      </c>
      <c r="AU336" s="216" t="s">
        <v>83</v>
      </c>
      <c r="AY336" s="17" t="s">
        <v>116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7" t="s">
        <v>81</v>
      </c>
      <c r="BK336" s="217">
        <f>ROUND(I336*H336,2)</f>
        <v>0</v>
      </c>
      <c r="BL336" s="17" t="s">
        <v>123</v>
      </c>
      <c r="BM336" s="216" t="s">
        <v>349</v>
      </c>
    </row>
    <row r="337" spans="1:65" s="2" customFormat="1">
      <c r="A337" s="34"/>
      <c r="B337" s="35"/>
      <c r="C337" s="36"/>
      <c r="D337" s="218" t="s">
        <v>124</v>
      </c>
      <c r="E337" s="36"/>
      <c r="F337" s="219" t="s">
        <v>348</v>
      </c>
      <c r="G337" s="36"/>
      <c r="H337" s="36"/>
      <c r="I337" s="115"/>
      <c r="J337" s="36"/>
      <c r="K337" s="36"/>
      <c r="L337" s="39"/>
      <c r="M337" s="220"/>
      <c r="N337" s="221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124</v>
      </c>
      <c r="AU337" s="17" t="s">
        <v>83</v>
      </c>
    </row>
    <row r="338" spans="1:65" s="13" customFormat="1">
      <c r="B338" s="222"/>
      <c r="C338" s="223"/>
      <c r="D338" s="218" t="s">
        <v>125</v>
      </c>
      <c r="E338" s="224" t="s">
        <v>1</v>
      </c>
      <c r="F338" s="225" t="s">
        <v>350</v>
      </c>
      <c r="G338" s="223"/>
      <c r="H338" s="226">
        <v>9.6359999999999992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125</v>
      </c>
      <c r="AU338" s="232" t="s">
        <v>83</v>
      </c>
      <c r="AV338" s="13" t="s">
        <v>83</v>
      </c>
      <c r="AW338" s="13" t="s">
        <v>30</v>
      </c>
      <c r="AX338" s="13" t="s">
        <v>73</v>
      </c>
      <c r="AY338" s="232" t="s">
        <v>116</v>
      </c>
    </row>
    <row r="339" spans="1:65" s="14" customFormat="1">
      <c r="B339" s="233"/>
      <c r="C339" s="234"/>
      <c r="D339" s="218" t="s">
        <v>125</v>
      </c>
      <c r="E339" s="235" t="s">
        <v>1</v>
      </c>
      <c r="F339" s="236" t="s">
        <v>127</v>
      </c>
      <c r="G339" s="234"/>
      <c r="H339" s="237">
        <v>9.6359999999999992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125</v>
      </c>
      <c r="AU339" s="243" t="s">
        <v>83</v>
      </c>
      <c r="AV339" s="14" t="s">
        <v>123</v>
      </c>
      <c r="AW339" s="14" t="s">
        <v>30</v>
      </c>
      <c r="AX339" s="14" t="s">
        <v>81</v>
      </c>
      <c r="AY339" s="243" t="s">
        <v>116</v>
      </c>
    </row>
    <row r="340" spans="1:65" s="2" customFormat="1" ht="16.5" customHeight="1">
      <c r="A340" s="34"/>
      <c r="B340" s="35"/>
      <c r="C340" s="204" t="s">
        <v>351</v>
      </c>
      <c r="D340" s="204" t="s">
        <v>119</v>
      </c>
      <c r="E340" s="205" t="s">
        <v>352</v>
      </c>
      <c r="F340" s="206" t="s">
        <v>353</v>
      </c>
      <c r="G340" s="207" t="s">
        <v>140</v>
      </c>
      <c r="H340" s="208">
        <v>140.16</v>
      </c>
      <c r="I340" s="209"/>
      <c r="J340" s="210">
        <f>ROUND(I340*H340,2)</f>
        <v>0</v>
      </c>
      <c r="K340" s="211"/>
      <c r="L340" s="39"/>
      <c r="M340" s="212" t="s">
        <v>1</v>
      </c>
      <c r="N340" s="213" t="s">
        <v>38</v>
      </c>
      <c r="O340" s="71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6" t="s">
        <v>123</v>
      </c>
      <c r="AT340" s="216" t="s">
        <v>119</v>
      </c>
      <c r="AU340" s="216" t="s">
        <v>83</v>
      </c>
      <c r="AY340" s="17" t="s">
        <v>116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7" t="s">
        <v>81</v>
      </c>
      <c r="BK340" s="217">
        <f>ROUND(I340*H340,2)</f>
        <v>0</v>
      </c>
      <c r="BL340" s="17" t="s">
        <v>123</v>
      </c>
      <c r="BM340" s="216" t="s">
        <v>354</v>
      </c>
    </row>
    <row r="341" spans="1:65" s="2" customFormat="1">
      <c r="A341" s="34"/>
      <c r="B341" s="35"/>
      <c r="C341" s="36"/>
      <c r="D341" s="218" t="s">
        <v>124</v>
      </c>
      <c r="E341" s="36"/>
      <c r="F341" s="219" t="s">
        <v>353</v>
      </c>
      <c r="G341" s="36"/>
      <c r="H341" s="36"/>
      <c r="I341" s="115"/>
      <c r="J341" s="36"/>
      <c r="K341" s="36"/>
      <c r="L341" s="39"/>
      <c r="M341" s="220"/>
      <c r="N341" s="221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124</v>
      </c>
      <c r="AU341" s="17" t="s">
        <v>83</v>
      </c>
    </row>
    <row r="342" spans="1:65" s="13" customFormat="1">
      <c r="B342" s="222"/>
      <c r="C342" s="223"/>
      <c r="D342" s="218" t="s">
        <v>125</v>
      </c>
      <c r="E342" s="224" t="s">
        <v>1</v>
      </c>
      <c r="F342" s="225" t="s">
        <v>355</v>
      </c>
      <c r="G342" s="223"/>
      <c r="H342" s="226">
        <v>140.16</v>
      </c>
      <c r="I342" s="227"/>
      <c r="J342" s="223"/>
      <c r="K342" s="223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125</v>
      </c>
      <c r="AU342" s="232" t="s">
        <v>83</v>
      </c>
      <c r="AV342" s="13" t="s">
        <v>83</v>
      </c>
      <c r="AW342" s="13" t="s">
        <v>30</v>
      </c>
      <c r="AX342" s="13" t="s">
        <v>73</v>
      </c>
      <c r="AY342" s="232" t="s">
        <v>116</v>
      </c>
    </row>
    <row r="343" spans="1:65" s="14" customFormat="1">
      <c r="B343" s="233"/>
      <c r="C343" s="234"/>
      <c r="D343" s="218" t="s">
        <v>125</v>
      </c>
      <c r="E343" s="235" t="s">
        <v>1</v>
      </c>
      <c r="F343" s="236" t="s">
        <v>127</v>
      </c>
      <c r="G343" s="234"/>
      <c r="H343" s="237">
        <v>140.16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125</v>
      </c>
      <c r="AU343" s="243" t="s">
        <v>83</v>
      </c>
      <c r="AV343" s="14" t="s">
        <v>123</v>
      </c>
      <c r="AW343" s="14" t="s">
        <v>30</v>
      </c>
      <c r="AX343" s="14" t="s">
        <v>81</v>
      </c>
      <c r="AY343" s="243" t="s">
        <v>116</v>
      </c>
    </row>
    <row r="344" spans="1:65" s="2" customFormat="1" ht="16.5" customHeight="1">
      <c r="A344" s="34"/>
      <c r="B344" s="35"/>
      <c r="C344" s="204" t="s">
        <v>237</v>
      </c>
      <c r="D344" s="204" t="s">
        <v>119</v>
      </c>
      <c r="E344" s="205" t="s">
        <v>356</v>
      </c>
      <c r="F344" s="206" t="s">
        <v>357</v>
      </c>
      <c r="G344" s="207" t="s">
        <v>140</v>
      </c>
      <c r="H344" s="208">
        <v>107.996</v>
      </c>
      <c r="I344" s="209"/>
      <c r="J344" s="210">
        <f>ROUND(I344*H344,2)</f>
        <v>0</v>
      </c>
      <c r="K344" s="211"/>
      <c r="L344" s="39"/>
      <c r="M344" s="212" t="s">
        <v>1</v>
      </c>
      <c r="N344" s="213" t="s">
        <v>38</v>
      </c>
      <c r="O344" s="71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6" t="s">
        <v>123</v>
      </c>
      <c r="AT344" s="216" t="s">
        <v>119</v>
      </c>
      <c r="AU344" s="216" t="s">
        <v>83</v>
      </c>
      <c r="AY344" s="17" t="s">
        <v>116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7" t="s">
        <v>81</v>
      </c>
      <c r="BK344" s="217">
        <f>ROUND(I344*H344,2)</f>
        <v>0</v>
      </c>
      <c r="BL344" s="17" t="s">
        <v>123</v>
      </c>
      <c r="BM344" s="216" t="s">
        <v>358</v>
      </c>
    </row>
    <row r="345" spans="1:65" s="2" customFormat="1">
      <c r="A345" s="34"/>
      <c r="B345" s="35"/>
      <c r="C345" s="36"/>
      <c r="D345" s="218" t="s">
        <v>124</v>
      </c>
      <c r="E345" s="36"/>
      <c r="F345" s="219" t="s">
        <v>357</v>
      </c>
      <c r="G345" s="36"/>
      <c r="H345" s="36"/>
      <c r="I345" s="115"/>
      <c r="J345" s="36"/>
      <c r="K345" s="36"/>
      <c r="L345" s="39"/>
      <c r="M345" s="220"/>
      <c r="N345" s="221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124</v>
      </c>
      <c r="AU345" s="17" t="s">
        <v>83</v>
      </c>
    </row>
    <row r="346" spans="1:65" s="13" customFormat="1">
      <c r="B346" s="222"/>
      <c r="C346" s="223"/>
      <c r="D346" s="218" t="s">
        <v>125</v>
      </c>
      <c r="E346" s="224" t="s">
        <v>1</v>
      </c>
      <c r="F346" s="225" t="s">
        <v>359</v>
      </c>
      <c r="G346" s="223"/>
      <c r="H346" s="226">
        <v>33.32</v>
      </c>
      <c r="I346" s="227"/>
      <c r="J346" s="223"/>
      <c r="K346" s="223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125</v>
      </c>
      <c r="AU346" s="232" t="s">
        <v>83</v>
      </c>
      <c r="AV346" s="13" t="s">
        <v>83</v>
      </c>
      <c r="AW346" s="13" t="s">
        <v>30</v>
      </c>
      <c r="AX346" s="13" t="s">
        <v>73</v>
      </c>
      <c r="AY346" s="232" t="s">
        <v>116</v>
      </c>
    </row>
    <row r="347" spans="1:65" s="13" customFormat="1">
      <c r="B347" s="222"/>
      <c r="C347" s="223"/>
      <c r="D347" s="218" t="s">
        <v>125</v>
      </c>
      <c r="E347" s="224" t="s">
        <v>1</v>
      </c>
      <c r="F347" s="225" t="s">
        <v>360</v>
      </c>
      <c r="G347" s="223"/>
      <c r="H347" s="226">
        <v>74.676000000000002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125</v>
      </c>
      <c r="AU347" s="232" t="s">
        <v>83</v>
      </c>
      <c r="AV347" s="13" t="s">
        <v>83</v>
      </c>
      <c r="AW347" s="13" t="s">
        <v>30</v>
      </c>
      <c r="AX347" s="13" t="s">
        <v>73</v>
      </c>
      <c r="AY347" s="232" t="s">
        <v>116</v>
      </c>
    </row>
    <row r="348" spans="1:65" s="14" customFormat="1">
      <c r="B348" s="233"/>
      <c r="C348" s="234"/>
      <c r="D348" s="218" t="s">
        <v>125</v>
      </c>
      <c r="E348" s="235" t="s">
        <v>1</v>
      </c>
      <c r="F348" s="236" t="s">
        <v>127</v>
      </c>
      <c r="G348" s="234"/>
      <c r="H348" s="237">
        <v>107.996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125</v>
      </c>
      <c r="AU348" s="243" t="s">
        <v>83</v>
      </c>
      <c r="AV348" s="14" t="s">
        <v>123</v>
      </c>
      <c r="AW348" s="14" t="s">
        <v>30</v>
      </c>
      <c r="AX348" s="14" t="s">
        <v>81</v>
      </c>
      <c r="AY348" s="243" t="s">
        <v>116</v>
      </c>
    </row>
    <row r="349" spans="1:65" s="12" customFormat="1" ht="22.9" customHeight="1">
      <c r="B349" s="188"/>
      <c r="C349" s="189"/>
      <c r="D349" s="190" t="s">
        <v>72</v>
      </c>
      <c r="E349" s="202" t="s">
        <v>159</v>
      </c>
      <c r="F349" s="202" t="s">
        <v>361</v>
      </c>
      <c r="G349" s="189"/>
      <c r="H349" s="189"/>
      <c r="I349" s="192"/>
      <c r="J349" s="203">
        <f>BK349</f>
        <v>0</v>
      </c>
      <c r="K349" s="189"/>
      <c r="L349" s="194"/>
      <c r="M349" s="195"/>
      <c r="N349" s="196"/>
      <c r="O349" s="196"/>
      <c r="P349" s="197">
        <f>SUM(P350:P424)</f>
        <v>0</v>
      </c>
      <c r="Q349" s="196"/>
      <c r="R349" s="197">
        <f>SUM(R350:R424)</f>
        <v>0</v>
      </c>
      <c r="S349" s="196"/>
      <c r="T349" s="198">
        <f>SUM(T350:T424)</f>
        <v>0</v>
      </c>
      <c r="AR349" s="199" t="s">
        <v>81</v>
      </c>
      <c r="AT349" s="200" t="s">
        <v>72</v>
      </c>
      <c r="AU349" s="200" t="s">
        <v>81</v>
      </c>
      <c r="AY349" s="199" t="s">
        <v>116</v>
      </c>
      <c r="BK349" s="201">
        <f>SUM(BK350:BK424)</f>
        <v>0</v>
      </c>
    </row>
    <row r="350" spans="1:65" s="2" customFormat="1" ht="21.75" customHeight="1">
      <c r="A350" s="34"/>
      <c r="B350" s="35"/>
      <c r="C350" s="204" t="s">
        <v>362</v>
      </c>
      <c r="D350" s="204" t="s">
        <v>119</v>
      </c>
      <c r="E350" s="205" t="s">
        <v>363</v>
      </c>
      <c r="F350" s="206" t="s">
        <v>364</v>
      </c>
      <c r="G350" s="207" t="s">
        <v>140</v>
      </c>
      <c r="H350" s="208">
        <v>617.505</v>
      </c>
      <c r="I350" s="209"/>
      <c r="J350" s="210">
        <f>ROUND(I350*H350,2)</f>
        <v>0</v>
      </c>
      <c r="K350" s="211"/>
      <c r="L350" s="39"/>
      <c r="M350" s="212" t="s">
        <v>1</v>
      </c>
      <c r="N350" s="213" t="s">
        <v>38</v>
      </c>
      <c r="O350" s="71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6" t="s">
        <v>123</v>
      </c>
      <c r="AT350" s="216" t="s">
        <v>119</v>
      </c>
      <c r="AU350" s="216" t="s">
        <v>83</v>
      </c>
      <c r="AY350" s="17" t="s">
        <v>116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7" t="s">
        <v>81</v>
      </c>
      <c r="BK350" s="217">
        <f>ROUND(I350*H350,2)</f>
        <v>0</v>
      </c>
      <c r="BL350" s="17" t="s">
        <v>123</v>
      </c>
      <c r="BM350" s="216" t="s">
        <v>365</v>
      </c>
    </row>
    <row r="351" spans="1:65" s="2" customFormat="1" ht="19.5">
      <c r="A351" s="34"/>
      <c r="B351" s="35"/>
      <c r="C351" s="36"/>
      <c r="D351" s="218" t="s">
        <v>124</v>
      </c>
      <c r="E351" s="36"/>
      <c r="F351" s="219" t="s">
        <v>364</v>
      </c>
      <c r="G351" s="36"/>
      <c r="H351" s="36"/>
      <c r="I351" s="115"/>
      <c r="J351" s="36"/>
      <c r="K351" s="36"/>
      <c r="L351" s="39"/>
      <c r="M351" s="220"/>
      <c r="N351" s="221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124</v>
      </c>
      <c r="AU351" s="17" t="s">
        <v>83</v>
      </c>
    </row>
    <row r="352" spans="1:65" s="13" customFormat="1">
      <c r="B352" s="222"/>
      <c r="C352" s="223"/>
      <c r="D352" s="218" t="s">
        <v>125</v>
      </c>
      <c r="E352" s="224" t="s">
        <v>1</v>
      </c>
      <c r="F352" s="225" t="s">
        <v>366</v>
      </c>
      <c r="G352" s="223"/>
      <c r="H352" s="226">
        <v>617.505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125</v>
      </c>
      <c r="AU352" s="232" t="s">
        <v>83</v>
      </c>
      <c r="AV352" s="13" t="s">
        <v>83</v>
      </c>
      <c r="AW352" s="13" t="s">
        <v>30</v>
      </c>
      <c r="AX352" s="13" t="s">
        <v>73</v>
      </c>
      <c r="AY352" s="232" t="s">
        <v>116</v>
      </c>
    </row>
    <row r="353" spans="1:65" s="14" customFormat="1">
      <c r="B353" s="233"/>
      <c r="C353" s="234"/>
      <c r="D353" s="218" t="s">
        <v>125</v>
      </c>
      <c r="E353" s="235" t="s">
        <v>1</v>
      </c>
      <c r="F353" s="236" t="s">
        <v>127</v>
      </c>
      <c r="G353" s="234"/>
      <c r="H353" s="237">
        <v>617.505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125</v>
      </c>
      <c r="AU353" s="243" t="s">
        <v>83</v>
      </c>
      <c r="AV353" s="14" t="s">
        <v>123</v>
      </c>
      <c r="AW353" s="14" t="s">
        <v>30</v>
      </c>
      <c r="AX353" s="14" t="s">
        <v>81</v>
      </c>
      <c r="AY353" s="243" t="s">
        <v>116</v>
      </c>
    </row>
    <row r="354" spans="1:65" s="2" customFormat="1" ht="21.75" customHeight="1">
      <c r="A354" s="34"/>
      <c r="B354" s="35"/>
      <c r="C354" s="204" t="s">
        <v>241</v>
      </c>
      <c r="D354" s="204" t="s">
        <v>119</v>
      </c>
      <c r="E354" s="205" t="s">
        <v>367</v>
      </c>
      <c r="F354" s="206" t="s">
        <v>368</v>
      </c>
      <c r="G354" s="207" t="s">
        <v>140</v>
      </c>
      <c r="H354" s="208">
        <v>9.8130000000000006</v>
      </c>
      <c r="I354" s="209"/>
      <c r="J354" s="210">
        <f>ROUND(I354*H354,2)</f>
        <v>0</v>
      </c>
      <c r="K354" s="211"/>
      <c r="L354" s="39"/>
      <c r="M354" s="212" t="s">
        <v>1</v>
      </c>
      <c r="N354" s="213" t="s">
        <v>38</v>
      </c>
      <c r="O354" s="71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16" t="s">
        <v>123</v>
      </c>
      <c r="AT354" s="216" t="s">
        <v>119</v>
      </c>
      <c r="AU354" s="216" t="s">
        <v>83</v>
      </c>
      <c r="AY354" s="17" t="s">
        <v>116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7" t="s">
        <v>81</v>
      </c>
      <c r="BK354" s="217">
        <f>ROUND(I354*H354,2)</f>
        <v>0</v>
      </c>
      <c r="BL354" s="17" t="s">
        <v>123</v>
      </c>
      <c r="BM354" s="216" t="s">
        <v>369</v>
      </c>
    </row>
    <row r="355" spans="1:65" s="2" customFormat="1" ht="19.5">
      <c r="A355" s="34"/>
      <c r="B355" s="35"/>
      <c r="C355" s="36"/>
      <c r="D355" s="218" t="s">
        <v>124</v>
      </c>
      <c r="E355" s="36"/>
      <c r="F355" s="219" t="s">
        <v>368</v>
      </c>
      <c r="G355" s="36"/>
      <c r="H355" s="36"/>
      <c r="I355" s="115"/>
      <c r="J355" s="36"/>
      <c r="K355" s="36"/>
      <c r="L355" s="39"/>
      <c r="M355" s="220"/>
      <c r="N355" s="221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124</v>
      </c>
      <c r="AU355" s="17" t="s">
        <v>83</v>
      </c>
    </row>
    <row r="356" spans="1:65" s="13" customFormat="1">
      <c r="B356" s="222"/>
      <c r="C356" s="223"/>
      <c r="D356" s="218" t="s">
        <v>125</v>
      </c>
      <c r="E356" s="224" t="s">
        <v>1</v>
      </c>
      <c r="F356" s="225" t="s">
        <v>370</v>
      </c>
      <c r="G356" s="223"/>
      <c r="H356" s="226">
        <v>9.8130000000000006</v>
      </c>
      <c r="I356" s="227"/>
      <c r="J356" s="223"/>
      <c r="K356" s="223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125</v>
      </c>
      <c r="AU356" s="232" t="s">
        <v>83</v>
      </c>
      <c r="AV356" s="13" t="s">
        <v>83</v>
      </c>
      <c r="AW356" s="13" t="s">
        <v>30</v>
      </c>
      <c r="AX356" s="13" t="s">
        <v>73</v>
      </c>
      <c r="AY356" s="232" t="s">
        <v>116</v>
      </c>
    </row>
    <row r="357" spans="1:65" s="14" customFormat="1">
      <c r="B357" s="233"/>
      <c r="C357" s="234"/>
      <c r="D357" s="218" t="s">
        <v>125</v>
      </c>
      <c r="E357" s="235" t="s">
        <v>1</v>
      </c>
      <c r="F357" s="236" t="s">
        <v>127</v>
      </c>
      <c r="G357" s="234"/>
      <c r="H357" s="237">
        <v>9.8130000000000006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125</v>
      </c>
      <c r="AU357" s="243" t="s">
        <v>83</v>
      </c>
      <c r="AV357" s="14" t="s">
        <v>123</v>
      </c>
      <c r="AW357" s="14" t="s">
        <v>30</v>
      </c>
      <c r="AX357" s="14" t="s">
        <v>81</v>
      </c>
      <c r="AY357" s="243" t="s">
        <v>116</v>
      </c>
    </row>
    <row r="358" spans="1:65" s="2" customFormat="1" ht="21.75" customHeight="1">
      <c r="A358" s="34"/>
      <c r="B358" s="35"/>
      <c r="C358" s="204" t="s">
        <v>371</v>
      </c>
      <c r="D358" s="204" t="s">
        <v>119</v>
      </c>
      <c r="E358" s="205" t="s">
        <v>372</v>
      </c>
      <c r="F358" s="206" t="s">
        <v>373</v>
      </c>
      <c r="G358" s="207" t="s">
        <v>140</v>
      </c>
      <c r="H358" s="208">
        <v>6.82</v>
      </c>
      <c r="I358" s="209"/>
      <c r="J358" s="210">
        <f>ROUND(I358*H358,2)</f>
        <v>0</v>
      </c>
      <c r="K358" s="211"/>
      <c r="L358" s="39"/>
      <c r="M358" s="212" t="s">
        <v>1</v>
      </c>
      <c r="N358" s="213" t="s">
        <v>38</v>
      </c>
      <c r="O358" s="71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6" t="s">
        <v>123</v>
      </c>
      <c r="AT358" s="216" t="s">
        <v>119</v>
      </c>
      <c r="AU358" s="216" t="s">
        <v>83</v>
      </c>
      <c r="AY358" s="17" t="s">
        <v>116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7" t="s">
        <v>81</v>
      </c>
      <c r="BK358" s="217">
        <f>ROUND(I358*H358,2)</f>
        <v>0</v>
      </c>
      <c r="BL358" s="17" t="s">
        <v>123</v>
      </c>
      <c r="BM358" s="216" t="s">
        <v>374</v>
      </c>
    </row>
    <row r="359" spans="1:65" s="2" customFormat="1" ht="19.5">
      <c r="A359" s="34"/>
      <c r="B359" s="35"/>
      <c r="C359" s="36"/>
      <c r="D359" s="218" t="s">
        <v>124</v>
      </c>
      <c r="E359" s="36"/>
      <c r="F359" s="219" t="s">
        <v>373</v>
      </c>
      <c r="G359" s="36"/>
      <c r="H359" s="36"/>
      <c r="I359" s="115"/>
      <c r="J359" s="36"/>
      <c r="K359" s="36"/>
      <c r="L359" s="39"/>
      <c r="M359" s="220"/>
      <c r="N359" s="221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124</v>
      </c>
      <c r="AU359" s="17" t="s">
        <v>83</v>
      </c>
    </row>
    <row r="360" spans="1:65" s="13" customFormat="1">
      <c r="B360" s="222"/>
      <c r="C360" s="223"/>
      <c r="D360" s="218" t="s">
        <v>125</v>
      </c>
      <c r="E360" s="224" t="s">
        <v>1</v>
      </c>
      <c r="F360" s="225" t="s">
        <v>375</v>
      </c>
      <c r="G360" s="223"/>
      <c r="H360" s="226">
        <v>6.82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125</v>
      </c>
      <c r="AU360" s="232" t="s">
        <v>83</v>
      </c>
      <c r="AV360" s="13" t="s">
        <v>83</v>
      </c>
      <c r="AW360" s="13" t="s">
        <v>30</v>
      </c>
      <c r="AX360" s="13" t="s">
        <v>73</v>
      </c>
      <c r="AY360" s="232" t="s">
        <v>116</v>
      </c>
    </row>
    <row r="361" spans="1:65" s="14" customFormat="1">
      <c r="B361" s="233"/>
      <c r="C361" s="234"/>
      <c r="D361" s="218" t="s">
        <v>125</v>
      </c>
      <c r="E361" s="235" t="s">
        <v>1</v>
      </c>
      <c r="F361" s="236" t="s">
        <v>127</v>
      </c>
      <c r="G361" s="234"/>
      <c r="H361" s="237">
        <v>6.82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125</v>
      </c>
      <c r="AU361" s="243" t="s">
        <v>83</v>
      </c>
      <c r="AV361" s="14" t="s">
        <v>123</v>
      </c>
      <c r="AW361" s="14" t="s">
        <v>30</v>
      </c>
      <c r="AX361" s="14" t="s">
        <v>81</v>
      </c>
      <c r="AY361" s="243" t="s">
        <v>116</v>
      </c>
    </row>
    <row r="362" spans="1:65" s="2" customFormat="1" ht="33" customHeight="1">
      <c r="A362" s="34"/>
      <c r="B362" s="35"/>
      <c r="C362" s="204" t="s">
        <v>244</v>
      </c>
      <c r="D362" s="204" t="s">
        <v>119</v>
      </c>
      <c r="E362" s="205" t="s">
        <v>376</v>
      </c>
      <c r="F362" s="206" t="s">
        <v>377</v>
      </c>
      <c r="G362" s="207" t="s">
        <v>140</v>
      </c>
      <c r="H362" s="208">
        <v>264.483</v>
      </c>
      <c r="I362" s="209"/>
      <c r="J362" s="210">
        <f>ROUND(I362*H362,2)</f>
        <v>0</v>
      </c>
      <c r="K362" s="211"/>
      <c r="L362" s="39"/>
      <c r="M362" s="212" t="s">
        <v>1</v>
      </c>
      <c r="N362" s="213" t="s">
        <v>38</v>
      </c>
      <c r="O362" s="71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6" t="s">
        <v>123</v>
      </c>
      <c r="AT362" s="216" t="s">
        <v>119</v>
      </c>
      <c r="AU362" s="216" t="s">
        <v>83</v>
      </c>
      <c r="AY362" s="17" t="s">
        <v>116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7" t="s">
        <v>81</v>
      </c>
      <c r="BK362" s="217">
        <f>ROUND(I362*H362,2)</f>
        <v>0</v>
      </c>
      <c r="BL362" s="17" t="s">
        <v>123</v>
      </c>
      <c r="BM362" s="216" t="s">
        <v>378</v>
      </c>
    </row>
    <row r="363" spans="1:65" s="2" customFormat="1" ht="19.5">
      <c r="A363" s="34"/>
      <c r="B363" s="35"/>
      <c r="C363" s="36"/>
      <c r="D363" s="218" t="s">
        <v>124</v>
      </c>
      <c r="E363" s="36"/>
      <c r="F363" s="219" t="s">
        <v>377</v>
      </c>
      <c r="G363" s="36"/>
      <c r="H363" s="36"/>
      <c r="I363" s="115"/>
      <c r="J363" s="36"/>
      <c r="K363" s="36"/>
      <c r="L363" s="39"/>
      <c r="M363" s="220"/>
      <c r="N363" s="221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124</v>
      </c>
      <c r="AU363" s="17" t="s">
        <v>83</v>
      </c>
    </row>
    <row r="364" spans="1:65" s="15" customFormat="1" ht="22.5">
      <c r="B364" s="255"/>
      <c r="C364" s="256"/>
      <c r="D364" s="218" t="s">
        <v>125</v>
      </c>
      <c r="E364" s="257" t="s">
        <v>1</v>
      </c>
      <c r="F364" s="258" t="s">
        <v>379</v>
      </c>
      <c r="G364" s="256"/>
      <c r="H364" s="257" t="s">
        <v>1</v>
      </c>
      <c r="I364" s="259"/>
      <c r="J364" s="256"/>
      <c r="K364" s="256"/>
      <c r="L364" s="260"/>
      <c r="M364" s="261"/>
      <c r="N364" s="262"/>
      <c r="O364" s="262"/>
      <c r="P364" s="262"/>
      <c r="Q364" s="262"/>
      <c r="R364" s="262"/>
      <c r="S364" s="262"/>
      <c r="T364" s="263"/>
      <c r="AT364" s="264" t="s">
        <v>125</v>
      </c>
      <c r="AU364" s="264" t="s">
        <v>83</v>
      </c>
      <c r="AV364" s="15" t="s">
        <v>81</v>
      </c>
      <c r="AW364" s="15" t="s">
        <v>30</v>
      </c>
      <c r="AX364" s="15" t="s">
        <v>73</v>
      </c>
      <c r="AY364" s="264" t="s">
        <v>116</v>
      </c>
    </row>
    <row r="365" spans="1:65" s="13" customFormat="1">
      <c r="B365" s="222"/>
      <c r="C365" s="223"/>
      <c r="D365" s="218" t="s">
        <v>125</v>
      </c>
      <c r="E365" s="224" t="s">
        <v>1</v>
      </c>
      <c r="F365" s="225" t="s">
        <v>380</v>
      </c>
      <c r="G365" s="223"/>
      <c r="H365" s="226">
        <v>9.4610000000000003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125</v>
      </c>
      <c r="AU365" s="232" t="s">
        <v>83</v>
      </c>
      <c r="AV365" s="13" t="s">
        <v>83</v>
      </c>
      <c r="AW365" s="13" t="s">
        <v>30</v>
      </c>
      <c r="AX365" s="13" t="s">
        <v>73</v>
      </c>
      <c r="AY365" s="232" t="s">
        <v>116</v>
      </c>
    </row>
    <row r="366" spans="1:65" s="15" customFormat="1">
      <c r="B366" s="255"/>
      <c r="C366" s="256"/>
      <c r="D366" s="218" t="s">
        <v>125</v>
      </c>
      <c r="E366" s="257" t="s">
        <v>1</v>
      </c>
      <c r="F366" s="258" t="s">
        <v>381</v>
      </c>
      <c r="G366" s="256"/>
      <c r="H366" s="257" t="s">
        <v>1</v>
      </c>
      <c r="I366" s="259"/>
      <c r="J366" s="256"/>
      <c r="K366" s="256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125</v>
      </c>
      <c r="AU366" s="264" t="s">
        <v>83</v>
      </c>
      <c r="AV366" s="15" t="s">
        <v>81</v>
      </c>
      <c r="AW366" s="15" t="s">
        <v>30</v>
      </c>
      <c r="AX366" s="15" t="s">
        <v>73</v>
      </c>
      <c r="AY366" s="264" t="s">
        <v>116</v>
      </c>
    </row>
    <row r="367" spans="1:65" s="13" customFormat="1">
      <c r="B367" s="222"/>
      <c r="C367" s="223"/>
      <c r="D367" s="218" t="s">
        <v>125</v>
      </c>
      <c r="E367" s="224" t="s">
        <v>1</v>
      </c>
      <c r="F367" s="225" t="s">
        <v>382</v>
      </c>
      <c r="G367" s="223"/>
      <c r="H367" s="226">
        <v>107.996</v>
      </c>
      <c r="I367" s="227"/>
      <c r="J367" s="223"/>
      <c r="K367" s="223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125</v>
      </c>
      <c r="AU367" s="232" t="s">
        <v>83</v>
      </c>
      <c r="AV367" s="13" t="s">
        <v>83</v>
      </c>
      <c r="AW367" s="13" t="s">
        <v>30</v>
      </c>
      <c r="AX367" s="13" t="s">
        <v>73</v>
      </c>
      <c r="AY367" s="232" t="s">
        <v>116</v>
      </c>
    </row>
    <row r="368" spans="1:65" s="15" customFormat="1" ht="22.5">
      <c r="B368" s="255"/>
      <c r="C368" s="256"/>
      <c r="D368" s="218" t="s">
        <v>125</v>
      </c>
      <c r="E368" s="257" t="s">
        <v>1</v>
      </c>
      <c r="F368" s="258" t="s">
        <v>383</v>
      </c>
      <c r="G368" s="256"/>
      <c r="H368" s="257" t="s">
        <v>1</v>
      </c>
      <c r="I368" s="259"/>
      <c r="J368" s="256"/>
      <c r="K368" s="256"/>
      <c r="L368" s="260"/>
      <c r="M368" s="261"/>
      <c r="N368" s="262"/>
      <c r="O368" s="262"/>
      <c r="P368" s="262"/>
      <c r="Q368" s="262"/>
      <c r="R368" s="262"/>
      <c r="S368" s="262"/>
      <c r="T368" s="263"/>
      <c r="AT368" s="264" t="s">
        <v>125</v>
      </c>
      <c r="AU368" s="264" t="s">
        <v>83</v>
      </c>
      <c r="AV368" s="15" t="s">
        <v>81</v>
      </c>
      <c r="AW368" s="15" t="s">
        <v>30</v>
      </c>
      <c r="AX368" s="15" t="s">
        <v>73</v>
      </c>
      <c r="AY368" s="264" t="s">
        <v>116</v>
      </c>
    </row>
    <row r="369" spans="1:65" s="13" customFormat="1">
      <c r="B369" s="222"/>
      <c r="C369" s="223"/>
      <c r="D369" s="218" t="s">
        <v>125</v>
      </c>
      <c r="E369" s="224" t="s">
        <v>1</v>
      </c>
      <c r="F369" s="225" t="s">
        <v>384</v>
      </c>
      <c r="G369" s="223"/>
      <c r="H369" s="226">
        <v>140.16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125</v>
      </c>
      <c r="AU369" s="232" t="s">
        <v>83</v>
      </c>
      <c r="AV369" s="13" t="s">
        <v>83</v>
      </c>
      <c r="AW369" s="13" t="s">
        <v>30</v>
      </c>
      <c r="AX369" s="13" t="s">
        <v>73</v>
      </c>
      <c r="AY369" s="232" t="s">
        <v>116</v>
      </c>
    </row>
    <row r="370" spans="1:65" s="15" customFormat="1">
      <c r="B370" s="255"/>
      <c r="C370" s="256"/>
      <c r="D370" s="218" t="s">
        <v>125</v>
      </c>
      <c r="E370" s="257" t="s">
        <v>1</v>
      </c>
      <c r="F370" s="258" t="s">
        <v>385</v>
      </c>
      <c r="G370" s="256"/>
      <c r="H370" s="257" t="s">
        <v>1</v>
      </c>
      <c r="I370" s="259"/>
      <c r="J370" s="256"/>
      <c r="K370" s="256"/>
      <c r="L370" s="260"/>
      <c r="M370" s="261"/>
      <c r="N370" s="262"/>
      <c r="O370" s="262"/>
      <c r="P370" s="262"/>
      <c r="Q370" s="262"/>
      <c r="R370" s="262"/>
      <c r="S370" s="262"/>
      <c r="T370" s="263"/>
      <c r="AT370" s="264" t="s">
        <v>125</v>
      </c>
      <c r="AU370" s="264" t="s">
        <v>83</v>
      </c>
      <c r="AV370" s="15" t="s">
        <v>81</v>
      </c>
      <c r="AW370" s="15" t="s">
        <v>30</v>
      </c>
      <c r="AX370" s="15" t="s">
        <v>73</v>
      </c>
      <c r="AY370" s="264" t="s">
        <v>116</v>
      </c>
    </row>
    <row r="371" spans="1:65" s="13" customFormat="1">
      <c r="B371" s="222"/>
      <c r="C371" s="223"/>
      <c r="D371" s="218" t="s">
        <v>125</v>
      </c>
      <c r="E371" s="224" t="s">
        <v>1</v>
      </c>
      <c r="F371" s="225" t="s">
        <v>386</v>
      </c>
      <c r="G371" s="223"/>
      <c r="H371" s="226">
        <v>2.4660000000000002</v>
      </c>
      <c r="I371" s="227"/>
      <c r="J371" s="223"/>
      <c r="K371" s="223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125</v>
      </c>
      <c r="AU371" s="232" t="s">
        <v>83</v>
      </c>
      <c r="AV371" s="13" t="s">
        <v>83</v>
      </c>
      <c r="AW371" s="13" t="s">
        <v>30</v>
      </c>
      <c r="AX371" s="13" t="s">
        <v>73</v>
      </c>
      <c r="AY371" s="232" t="s">
        <v>116</v>
      </c>
    </row>
    <row r="372" spans="1:65" s="13" customFormat="1">
      <c r="B372" s="222"/>
      <c r="C372" s="223"/>
      <c r="D372" s="218" t="s">
        <v>125</v>
      </c>
      <c r="E372" s="224" t="s">
        <v>1</v>
      </c>
      <c r="F372" s="225" t="s">
        <v>387</v>
      </c>
      <c r="G372" s="223"/>
      <c r="H372" s="226">
        <v>4.4000000000000004</v>
      </c>
      <c r="I372" s="227"/>
      <c r="J372" s="223"/>
      <c r="K372" s="223"/>
      <c r="L372" s="228"/>
      <c r="M372" s="229"/>
      <c r="N372" s="230"/>
      <c r="O372" s="230"/>
      <c r="P372" s="230"/>
      <c r="Q372" s="230"/>
      <c r="R372" s="230"/>
      <c r="S372" s="230"/>
      <c r="T372" s="231"/>
      <c r="AT372" s="232" t="s">
        <v>125</v>
      </c>
      <c r="AU372" s="232" t="s">
        <v>83</v>
      </c>
      <c r="AV372" s="13" t="s">
        <v>83</v>
      </c>
      <c r="AW372" s="13" t="s">
        <v>30</v>
      </c>
      <c r="AX372" s="13" t="s">
        <v>73</v>
      </c>
      <c r="AY372" s="232" t="s">
        <v>116</v>
      </c>
    </row>
    <row r="373" spans="1:65" s="14" customFormat="1">
      <c r="B373" s="233"/>
      <c r="C373" s="234"/>
      <c r="D373" s="218" t="s">
        <v>125</v>
      </c>
      <c r="E373" s="235" t="s">
        <v>1</v>
      </c>
      <c r="F373" s="236" t="s">
        <v>127</v>
      </c>
      <c r="G373" s="234"/>
      <c r="H373" s="237">
        <v>264.483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125</v>
      </c>
      <c r="AU373" s="243" t="s">
        <v>83</v>
      </c>
      <c r="AV373" s="14" t="s">
        <v>123</v>
      </c>
      <c r="AW373" s="14" t="s">
        <v>30</v>
      </c>
      <c r="AX373" s="14" t="s">
        <v>81</v>
      </c>
      <c r="AY373" s="243" t="s">
        <v>116</v>
      </c>
    </row>
    <row r="374" spans="1:65" s="2" customFormat="1" ht="33" customHeight="1">
      <c r="A374" s="34"/>
      <c r="B374" s="35"/>
      <c r="C374" s="204" t="s">
        <v>388</v>
      </c>
      <c r="D374" s="204" t="s">
        <v>119</v>
      </c>
      <c r="E374" s="205" t="s">
        <v>389</v>
      </c>
      <c r="F374" s="206" t="s">
        <v>390</v>
      </c>
      <c r="G374" s="207" t="s">
        <v>140</v>
      </c>
      <c r="H374" s="208">
        <v>12.2</v>
      </c>
      <c r="I374" s="209"/>
      <c r="J374" s="210">
        <f>ROUND(I374*H374,2)</f>
        <v>0</v>
      </c>
      <c r="K374" s="211"/>
      <c r="L374" s="39"/>
      <c r="M374" s="212" t="s">
        <v>1</v>
      </c>
      <c r="N374" s="213" t="s">
        <v>38</v>
      </c>
      <c r="O374" s="71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16" t="s">
        <v>123</v>
      </c>
      <c r="AT374" s="216" t="s">
        <v>119</v>
      </c>
      <c r="AU374" s="216" t="s">
        <v>83</v>
      </c>
      <c r="AY374" s="17" t="s">
        <v>116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7" t="s">
        <v>81</v>
      </c>
      <c r="BK374" s="217">
        <f>ROUND(I374*H374,2)</f>
        <v>0</v>
      </c>
      <c r="BL374" s="17" t="s">
        <v>123</v>
      </c>
      <c r="BM374" s="216" t="s">
        <v>391</v>
      </c>
    </row>
    <row r="375" spans="1:65" s="2" customFormat="1" ht="19.5">
      <c r="A375" s="34"/>
      <c r="B375" s="35"/>
      <c r="C375" s="36"/>
      <c r="D375" s="218" t="s">
        <v>124</v>
      </c>
      <c r="E375" s="36"/>
      <c r="F375" s="219" t="s">
        <v>390</v>
      </c>
      <c r="G375" s="36"/>
      <c r="H375" s="36"/>
      <c r="I375" s="115"/>
      <c r="J375" s="36"/>
      <c r="K375" s="36"/>
      <c r="L375" s="39"/>
      <c r="M375" s="220"/>
      <c r="N375" s="221"/>
      <c r="O375" s="71"/>
      <c r="P375" s="71"/>
      <c r="Q375" s="71"/>
      <c r="R375" s="71"/>
      <c r="S375" s="71"/>
      <c r="T375" s="72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124</v>
      </c>
      <c r="AU375" s="17" t="s">
        <v>83</v>
      </c>
    </row>
    <row r="376" spans="1:65" s="15" customFormat="1" ht="22.5">
      <c r="B376" s="255"/>
      <c r="C376" s="256"/>
      <c r="D376" s="218" t="s">
        <v>125</v>
      </c>
      <c r="E376" s="257" t="s">
        <v>1</v>
      </c>
      <c r="F376" s="258" t="s">
        <v>392</v>
      </c>
      <c r="G376" s="256"/>
      <c r="H376" s="257" t="s">
        <v>1</v>
      </c>
      <c r="I376" s="259"/>
      <c r="J376" s="256"/>
      <c r="K376" s="256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125</v>
      </c>
      <c r="AU376" s="264" t="s">
        <v>83</v>
      </c>
      <c r="AV376" s="15" t="s">
        <v>81</v>
      </c>
      <c r="AW376" s="15" t="s">
        <v>30</v>
      </c>
      <c r="AX376" s="15" t="s">
        <v>73</v>
      </c>
      <c r="AY376" s="264" t="s">
        <v>116</v>
      </c>
    </row>
    <row r="377" spans="1:65" s="13" customFormat="1">
      <c r="B377" s="222"/>
      <c r="C377" s="223"/>
      <c r="D377" s="218" t="s">
        <v>125</v>
      </c>
      <c r="E377" s="224" t="s">
        <v>1</v>
      </c>
      <c r="F377" s="225" t="s">
        <v>393</v>
      </c>
      <c r="G377" s="223"/>
      <c r="H377" s="226">
        <v>12.2</v>
      </c>
      <c r="I377" s="227"/>
      <c r="J377" s="223"/>
      <c r="K377" s="223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125</v>
      </c>
      <c r="AU377" s="232" t="s">
        <v>83</v>
      </c>
      <c r="AV377" s="13" t="s">
        <v>83</v>
      </c>
      <c r="AW377" s="13" t="s">
        <v>30</v>
      </c>
      <c r="AX377" s="13" t="s">
        <v>73</v>
      </c>
      <c r="AY377" s="232" t="s">
        <v>116</v>
      </c>
    </row>
    <row r="378" spans="1:65" s="14" customFormat="1">
      <c r="B378" s="233"/>
      <c r="C378" s="234"/>
      <c r="D378" s="218" t="s">
        <v>125</v>
      </c>
      <c r="E378" s="235" t="s">
        <v>1</v>
      </c>
      <c r="F378" s="236" t="s">
        <v>127</v>
      </c>
      <c r="G378" s="234"/>
      <c r="H378" s="237">
        <v>12.2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125</v>
      </c>
      <c r="AU378" s="243" t="s">
        <v>83</v>
      </c>
      <c r="AV378" s="14" t="s">
        <v>123</v>
      </c>
      <c r="AW378" s="14" t="s">
        <v>30</v>
      </c>
      <c r="AX378" s="14" t="s">
        <v>81</v>
      </c>
      <c r="AY378" s="243" t="s">
        <v>116</v>
      </c>
    </row>
    <row r="379" spans="1:65" s="2" customFormat="1" ht="33" customHeight="1">
      <c r="A379" s="34"/>
      <c r="B379" s="35"/>
      <c r="C379" s="204" t="s">
        <v>248</v>
      </c>
      <c r="D379" s="204" t="s">
        <v>119</v>
      </c>
      <c r="E379" s="205" t="s">
        <v>394</v>
      </c>
      <c r="F379" s="206" t="s">
        <v>395</v>
      </c>
      <c r="G379" s="207" t="s">
        <v>140</v>
      </c>
      <c r="H379" s="208">
        <v>29.675000000000001</v>
      </c>
      <c r="I379" s="209"/>
      <c r="J379" s="210">
        <f>ROUND(I379*H379,2)</f>
        <v>0</v>
      </c>
      <c r="K379" s="211"/>
      <c r="L379" s="39"/>
      <c r="M379" s="212" t="s">
        <v>1</v>
      </c>
      <c r="N379" s="213" t="s">
        <v>38</v>
      </c>
      <c r="O379" s="71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6" t="s">
        <v>123</v>
      </c>
      <c r="AT379" s="216" t="s">
        <v>119</v>
      </c>
      <c r="AU379" s="216" t="s">
        <v>83</v>
      </c>
      <c r="AY379" s="17" t="s">
        <v>116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7" t="s">
        <v>81</v>
      </c>
      <c r="BK379" s="217">
        <f>ROUND(I379*H379,2)</f>
        <v>0</v>
      </c>
      <c r="BL379" s="17" t="s">
        <v>123</v>
      </c>
      <c r="BM379" s="216" t="s">
        <v>396</v>
      </c>
    </row>
    <row r="380" spans="1:65" s="2" customFormat="1" ht="19.5">
      <c r="A380" s="34"/>
      <c r="B380" s="35"/>
      <c r="C380" s="36"/>
      <c r="D380" s="218" t="s">
        <v>124</v>
      </c>
      <c r="E380" s="36"/>
      <c r="F380" s="219" t="s">
        <v>395</v>
      </c>
      <c r="G380" s="36"/>
      <c r="H380" s="36"/>
      <c r="I380" s="115"/>
      <c r="J380" s="36"/>
      <c r="K380" s="36"/>
      <c r="L380" s="39"/>
      <c r="M380" s="220"/>
      <c r="N380" s="221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124</v>
      </c>
      <c r="AU380" s="17" t="s">
        <v>83</v>
      </c>
    </row>
    <row r="381" spans="1:65" s="15" customFormat="1">
      <c r="B381" s="255"/>
      <c r="C381" s="256"/>
      <c r="D381" s="218" t="s">
        <v>125</v>
      </c>
      <c r="E381" s="257" t="s">
        <v>1</v>
      </c>
      <c r="F381" s="258" t="s">
        <v>397</v>
      </c>
      <c r="G381" s="256"/>
      <c r="H381" s="257" t="s">
        <v>1</v>
      </c>
      <c r="I381" s="259"/>
      <c r="J381" s="256"/>
      <c r="K381" s="256"/>
      <c r="L381" s="260"/>
      <c r="M381" s="261"/>
      <c r="N381" s="262"/>
      <c r="O381" s="262"/>
      <c r="P381" s="262"/>
      <c r="Q381" s="262"/>
      <c r="R381" s="262"/>
      <c r="S381" s="262"/>
      <c r="T381" s="263"/>
      <c r="AT381" s="264" t="s">
        <v>125</v>
      </c>
      <c r="AU381" s="264" t="s">
        <v>83</v>
      </c>
      <c r="AV381" s="15" t="s">
        <v>81</v>
      </c>
      <c r="AW381" s="15" t="s">
        <v>30</v>
      </c>
      <c r="AX381" s="15" t="s">
        <v>73</v>
      </c>
      <c r="AY381" s="264" t="s">
        <v>116</v>
      </c>
    </row>
    <row r="382" spans="1:65" s="13" customFormat="1">
      <c r="B382" s="222"/>
      <c r="C382" s="223"/>
      <c r="D382" s="218" t="s">
        <v>125</v>
      </c>
      <c r="E382" s="224" t="s">
        <v>1</v>
      </c>
      <c r="F382" s="225" t="s">
        <v>398</v>
      </c>
      <c r="G382" s="223"/>
      <c r="H382" s="226">
        <v>9.923</v>
      </c>
      <c r="I382" s="227"/>
      <c r="J382" s="223"/>
      <c r="K382" s="223"/>
      <c r="L382" s="228"/>
      <c r="M382" s="229"/>
      <c r="N382" s="230"/>
      <c r="O382" s="230"/>
      <c r="P382" s="230"/>
      <c r="Q382" s="230"/>
      <c r="R382" s="230"/>
      <c r="S382" s="230"/>
      <c r="T382" s="231"/>
      <c r="AT382" s="232" t="s">
        <v>125</v>
      </c>
      <c r="AU382" s="232" t="s">
        <v>83</v>
      </c>
      <c r="AV382" s="13" t="s">
        <v>83</v>
      </c>
      <c r="AW382" s="13" t="s">
        <v>30</v>
      </c>
      <c r="AX382" s="13" t="s">
        <v>73</v>
      </c>
      <c r="AY382" s="232" t="s">
        <v>116</v>
      </c>
    </row>
    <row r="383" spans="1:65" s="15" customFormat="1">
      <c r="B383" s="255"/>
      <c r="C383" s="256"/>
      <c r="D383" s="218" t="s">
        <v>125</v>
      </c>
      <c r="E383" s="257" t="s">
        <v>1</v>
      </c>
      <c r="F383" s="258" t="s">
        <v>399</v>
      </c>
      <c r="G383" s="256"/>
      <c r="H383" s="257" t="s">
        <v>1</v>
      </c>
      <c r="I383" s="259"/>
      <c r="J383" s="256"/>
      <c r="K383" s="256"/>
      <c r="L383" s="260"/>
      <c r="M383" s="261"/>
      <c r="N383" s="262"/>
      <c r="O383" s="262"/>
      <c r="P383" s="262"/>
      <c r="Q383" s="262"/>
      <c r="R383" s="262"/>
      <c r="S383" s="262"/>
      <c r="T383" s="263"/>
      <c r="AT383" s="264" t="s">
        <v>125</v>
      </c>
      <c r="AU383" s="264" t="s">
        <v>83</v>
      </c>
      <c r="AV383" s="15" t="s">
        <v>81</v>
      </c>
      <c r="AW383" s="15" t="s">
        <v>30</v>
      </c>
      <c r="AX383" s="15" t="s">
        <v>73</v>
      </c>
      <c r="AY383" s="264" t="s">
        <v>116</v>
      </c>
    </row>
    <row r="384" spans="1:65" s="13" customFormat="1">
      <c r="B384" s="222"/>
      <c r="C384" s="223"/>
      <c r="D384" s="218" t="s">
        <v>125</v>
      </c>
      <c r="E384" s="224" t="s">
        <v>1</v>
      </c>
      <c r="F384" s="225" t="s">
        <v>400</v>
      </c>
      <c r="G384" s="223"/>
      <c r="H384" s="226">
        <v>0.69299999999999995</v>
      </c>
      <c r="I384" s="227"/>
      <c r="J384" s="223"/>
      <c r="K384" s="223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125</v>
      </c>
      <c r="AU384" s="232" t="s">
        <v>83</v>
      </c>
      <c r="AV384" s="13" t="s">
        <v>83</v>
      </c>
      <c r="AW384" s="13" t="s">
        <v>30</v>
      </c>
      <c r="AX384" s="13" t="s">
        <v>73</v>
      </c>
      <c r="AY384" s="232" t="s">
        <v>116</v>
      </c>
    </row>
    <row r="385" spans="1:65" s="15" customFormat="1">
      <c r="B385" s="255"/>
      <c r="C385" s="256"/>
      <c r="D385" s="218" t="s">
        <v>125</v>
      </c>
      <c r="E385" s="257" t="s">
        <v>1</v>
      </c>
      <c r="F385" s="258" t="s">
        <v>401</v>
      </c>
      <c r="G385" s="256"/>
      <c r="H385" s="257" t="s">
        <v>1</v>
      </c>
      <c r="I385" s="259"/>
      <c r="J385" s="256"/>
      <c r="K385" s="256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125</v>
      </c>
      <c r="AU385" s="264" t="s">
        <v>83</v>
      </c>
      <c r="AV385" s="15" t="s">
        <v>81</v>
      </c>
      <c r="AW385" s="15" t="s">
        <v>30</v>
      </c>
      <c r="AX385" s="15" t="s">
        <v>73</v>
      </c>
      <c r="AY385" s="264" t="s">
        <v>116</v>
      </c>
    </row>
    <row r="386" spans="1:65" s="13" customFormat="1">
      <c r="B386" s="222"/>
      <c r="C386" s="223"/>
      <c r="D386" s="218" t="s">
        <v>125</v>
      </c>
      <c r="E386" s="224" t="s">
        <v>1</v>
      </c>
      <c r="F386" s="225" t="s">
        <v>402</v>
      </c>
      <c r="G386" s="223"/>
      <c r="H386" s="226">
        <v>5.52</v>
      </c>
      <c r="I386" s="227"/>
      <c r="J386" s="223"/>
      <c r="K386" s="223"/>
      <c r="L386" s="228"/>
      <c r="M386" s="229"/>
      <c r="N386" s="230"/>
      <c r="O386" s="230"/>
      <c r="P386" s="230"/>
      <c r="Q386" s="230"/>
      <c r="R386" s="230"/>
      <c r="S386" s="230"/>
      <c r="T386" s="231"/>
      <c r="AT386" s="232" t="s">
        <v>125</v>
      </c>
      <c r="AU386" s="232" t="s">
        <v>83</v>
      </c>
      <c r="AV386" s="13" t="s">
        <v>83</v>
      </c>
      <c r="AW386" s="13" t="s">
        <v>30</v>
      </c>
      <c r="AX386" s="13" t="s">
        <v>73</v>
      </c>
      <c r="AY386" s="232" t="s">
        <v>116</v>
      </c>
    </row>
    <row r="387" spans="1:65" s="15" customFormat="1">
      <c r="B387" s="255"/>
      <c r="C387" s="256"/>
      <c r="D387" s="218" t="s">
        <v>125</v>
      </c>
      <c r="E387" s="257" t="s">
        <v>1</v>
      </c>
      <c r="F387" s="258" t="s">
        <v>403</v>
      </c>
      <c r="G387" s="256"/>
      <c r="H387" s="257" t="s">
        <v>1</v>
      </c>
      <c r="I387" s="259"/>
      <c r="J387" s="256"/>
      <c r="K387" s="256"/>
      <c r="L387" s="260"/>
      <c r="M387" s="261"/>
      <c r="N387" s="262"/>
      <c r="O387" s="262"/>
      <c r="P387" s="262"/>
      <c r="Q387" s="262"/>
      <c r="R387" s="262"/>
      <c r="S387" s="262"/>
      <c r="T387" s="263"/>
      <c r="AT387" s="264" t="s">
        <v>125</v>
      </c>
      <c r="AU387" s="264" t="s">
        <v>83</v>
      </c>
      <c r="AV387" s="15" t="s">
        <v>81</v>
      </c>
      <c r="AW387" s="15" t="s">
        <v>30</v>
      </c>
      <c r="AX387" s="15" t="s">
        <v>73</v>
      </c>
      <c r="AY387" s="264" t="s">
        <v>116</v>
      </c>
    </row>
    <row r="388" spans="1:65" s="13" customFormat="1">
      <c r="B388" s="222"/>
      <c r="C388" s="223"/>
      <c r="D388" s="218" t="s">
        <v>125</v>
      </c>
      <c r="E388" s="224" t="s">
        <v>1</v>
      </c>
      <c r="F388" s="225" t="s">
        <v>404</v>
      </c>
      <c r="G388" s="223"/>
      <c r="H388" s="226">
        <v>1.7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125</v>
      </c>
      <c r="AU388" s="232" t="s">
        <v>83</v>
      </c>
      <c r="AV388" s="13" t="s">
        <v>83</v>
      </c>
      <c r="AW388" s="13" t="s">
        <v>30</v>
      </c>
      <c r="AX388" s="13" t="s">
        <v>73</v>
      </c>
      <c r="AY388" s="232" t="s">
        <v>116</v>
      </c>
    </row>
    <row r="389" spans="1:65" s="15" customFormat="1" ht="22.5">
      <c r="B389" s="255"/>
      <c r="C389" s="256"/>
      <c r="D389" s="218" t="s">
        <v>125</v>
      </c>
      <c r="E389" s="257" t="s">
        <v>1</v>
      </c>
      <c r="F389" s="258" t="s">
        <v>405</v>
      </c>
      <c r="G389" s="256"/>
      <c r="H389" s="257" t="s">
        <v>1</v>
      </c>
      <c r="I389" s="259"/>
      <c r="J389" s="256"/>
      <c r="K389" s="256"/>
      <c r="L389" s="260"/>
      <c r="M389" s="261"/>
      <c r="N389" s="262"/>
      <c r="O389" s="262"/>
      <c r="P389" s="262"/>
      <c r="Q389" s="262"/>
      <c r="R389" s="262"/>
      <c r="S389" s="262"/>
      <c r="T389" s="263"/>
      <c r="AT389" s="264" t="s">
        <v>125</v>
      </c>
      <c r="AU389" s="264" t="s">
        <v>83</v>
      </c>
      <c r="AV389" s="15" t="s">
        <v>81</v>
      </c>
      <c r="AW389" s="15" t="s">
        <v>30</v>
      </c>
      <c r="AX389" s="15" t="s">
        <v>73</v>
      </c>
      <c r="AY389" s="264" t="s">
        <v>116</v>
      </c>
    </row>
    <row r="390" spans="1:65" s="13" customFormat="1">
      <c r="B390" s="222"/>
      <c r="C390" s="223"/>
      <c r="D390" s="218" t="s">
        <v>125</v>
      </c>
      <c r="E390" s="224" t="s">
        <v>1</v>
      </c>
      <c r="F390" s="225" t="s">
        <v>406</v>
      </c>
      <c r="G390" s="223"/>
      <c r="H390" s="226">
        <v>0.69299999999999995</v>
      </c>
      <c r="I390" s="227"/>
      <c r="J390" s="223"/>
      <c r="K390" s="223"/>
      <c r="L390" s="228"/>
      <c r="M390" s="229"/>
      <c r="N390" s="230"/>
      <c r="O390" s="230"/>
      <c r="P390" s="230"/>
      <c r="Q390" s="230"/>
      <c r="R390" s="230"/>
      <c r="S390" s="230"/>
      <c r="T390" s="231"/>
      <c r="AT390" s="232" t="s">
        <v>125</v>
      </c>
      <c r="AU390" s="232" t="s">
        <v>83</v>
      </c>
      <c r="AV390" s="13" t="s">
        <v>83</v>
      </c>
      <c r="AW390" s="13" t="s">
        <v>30</v>
      </c>
      <c r="AX390" s="13" t="s">
        <v>73</v>
      </c>
      <c r="AY390" s="232" t="s">
        <v>116</v>
      </c>
    </row>
    <row r="391" spans="1:65" s="13" customFormat="1">
      <c r="B391" s="222"/>
      <c r="C391" s="223"/>
      <c r="D391" s="218" t="s">
        <v>125</v>
      </c>
      <c r="E391" s="224" t="s">
        <v>1</v>
      </c>
      <c r="F391" s="225" t="s">
        <v>407</v>
      </c>
      <c r="G391" s="223"/>
      <c r="H391" s="226">
        <v>0.08</v>
      </c>
      <c r="I391" s="227"/>
      <c r="J391" s="223"/>
      <c r="K391" s="223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125</v>
      </c>
      <c r="AU391" s="232" t="s">
        <v>83</v>
      </c>
      <c r="AV391" s="13" t="s">
        <v>83</v>
      </c>
      <c r="AW391" s="13" t="s">
        <v>30</v>
      </c>
      <c r="AX391" s="13" t="s">
        <v>73</v>
      </c>
      <c r="AY391" s="232" t="s">
        <v>116</v>
      </c>
    </row>
    <row r="392" spans="1:65" s="13" customFormat="1" ht="22.5">
      <c r="B392" s="222"/>
      <c r="C392" s="223"/>
      <c r="D392" s="218" t="s">
        <v>125</v>
      </c>
      <c r="E392" s="224" t="s">
        <v>1</v>
      </c>
      <c r="F392" s="225" t="s">
        <v>408</v>
      </c>
      <c r="G392" s="223"/>
      <c r="H392" s="226">
        <v>11.066000000000001</v>
      </c>
      <c r="I392" s="227"/>
      <c r="J392" s="223"/>
      <c r="K392" s="223"/>
      <c r="L392" s="228"/>
      <c r="M392" s="229"/>
      <c r="N392" s="230"/>
      <c r="O392" s="230"/>
      <c r="P392" s="230"/>
      <c r="Q392" s="230"/>
      <c r="R392" s="230"/>
      <c r="S392" s="230"/>
      <c r="T392" s="231"/>
      <c r="AT392" s="232" t="s">
        <v>125</v>
      </c>
      <c r="AU392" s="232" t="s">
        <v>83</v>
      </c>
      <c r="AV392" s="13" t="s">
        <v>83</v>
      </c>
      <c r="AW392" s="13" t="s">
        <v>30</v>
      </c>
      <c r="AX392" s="13" t="s">
        <v>73</v>
      </c>
      <c r="AY392" s="232" t="s">
        <v>116</v>
      </c>
    </row>
    <row r="393" spans="1:65" s="14" customFormat="1">
      <c r="B393" s="233"/>
      <c r="C393" s="234"/>
      <c r="D393" s="218" t="s">
        <v>125</v>
      </c>
      <c r="E393" s="235" t="s">
        <v>1</v>
      </c>
      <c r="F393" s="236" t="s">
        <v>127</v>
      </c>
      <c r="G393" s="234"/>
      <c r="H393" s="237">
        <v>29.675000000000001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125</v>
      </c>
      <c r="AU393" s="243" t="s">
        <v>83</v>
      </c>
      <c r="AV393" s="14" t="s">
        <v>123</v>
      </c>
      <c r="AW393" s="14" t="s">
        <v>30</v>
      </c>
      <c r="AX393" s="14" t="s">
        <v>81</v>
      </c>
      <c r="AY393" s="243" t="s">
        <v>116</v>
      </c>
    </row>
    <row r="394" spans="1:65" s="2" customFormat="1" ht="33" customHeight="1">
      <c r="A394" s="34"/>
      <c r="B394" s="35"/>
      <c r="C394" s="204" t="s">
        <v>409</v>
      </c>
      <c r="D394" s="204" t="s">
        <v>119</v>
      </c>
      <c r="E394" s="205" t="s">
        <v>410</v>
      </c>
      <c r="F394" s="206" t="s">
        <v>411</v>
      </c>
      <c r="G394" s="207" t="s">
        <v>140</v>
      </c>
      <c r="H394" s="208">
        <v>525.6</v>
      </c>
      <c r="I394" s="209"/>
      <c r="J394" s="210">
        <f>ROUND(I394*H394,2)</f>
        <v>0</v>
      </c>
      <c r="K394" s="211"/>
      <c r="L394" s="39"/>
      <c r="M394" s="212" t="s">
        <v>1</v>
      </c>
      <c r="N394" s="213" t="s">
        <v>38</v>
      </c>
      <c r="O394" s="71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16" t="s">
        <v>123</v>
      </c>
      <c r="AT394" s="216" t="s">
        <v>119</v>
      </c>
      <c r="AU394" s="216" t="s">
        <v>83</v>
      </c>
      <c r="AY394" s="17" t="s">
        <v>116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7" t="s">
        <v>81</v>
      </c>
      <c r="BK394" s="217">
        <f>ROUND(I394*H394,2)</f>
        <v>0</v>
      </c>
      <c r="BL394" s="17" t="s">
        <v>123</v>
      </c>
      <c r="BM394" s="216" t="s">
        <v>412</v>
      </c>
    </row>
    <row r="395" spans="1:65" s="2" customFormat="1" ht="19.5">
      <c r="A395" s="34"/>
      <c r="B395" s="35"/>
      <c r="C395" s="36"/>
      <c r="D395" s="218" t="s">
        <v>124</v>
      </c>
      <c r="E395" s="36"/>
      <c r="F395" s="219" t="s">
        <v>411</v>
      </c>
      <c r="G395" s="36"/>
      <c r="H395" s="36"/>
      <c r="I395" s="115"/>
      <c r="J395" s="36"/>
      <c r="K395" s="36"/>
      <c r="L395" s="39"/>
      <c r="M395" s="220"/>
      <c r="N395" s="221"/>
      <c r="O395" s="71"/>
      <c r="P395" s="71"/>
      <c r="Q395" s="71"/>
      <c r="R395" s="71"/>
      <c r="S395" s="71"/>
      <c r="T395" s="72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124</v>
      </c>
      <c r="AU395" s="17" t="s">
        <v>83</v>
      </c>
    </row>
    <row r="396" spans="1:65" s="13" customFormat="1" ht="22.5">
      <c r="B396" s="222"/>
      <c r="C396" s="223"/>
      <c r="D396" s="218" t="s">
        <v>125</v>
      </c>
      <c r="E396" s="224" t="s">
        <v>1</v>
      </c>
      <c r="F396" s="225" t="s">
        <v>413</v>
      </c>
      <c r="G396" s="223"/>
      <c r="H396" s="226">
        <v>525.6</v>
      </c>
      <c r="I396" s="227"/>
      <c r="J396" s="223"/>
      <c r="K396" s="223"/>
      <c r="L396" s="228"/>
      <c r="M396" s="229"/>
      <c r="N396" s="230"/>
      <c r="O396" s="230"/>
      <c r="P396" s="230"/>
      <c r="Q396" s="230"/>
      <c r="R396" s="230"/>
      <c r="S396" s="230"/>
      <c r="T396" s="231"/>
      <c r="AT396" s="232" t="s">
        <v>125</v>
      </c>
      <c r="AU396" s="232" t="s">
        <v>83</v>
      </c>
      <c r="AV396" s="13" t="s">
        <v>83</v>
      </c>
      <c r="AW396" s="13" t="s">
        <v>30</v>
      </c>
      <c r="AX396" s="13" t="s">
        <v>73</v>
      </c>
      <c r="AY396" s="232" t="s">
        <v>116</v>
      </c>
    </row>
    <row r="397" spans="1:65" s="14" customFormat="1">
      <c r="B397" s="233"/>
      <c r="C397" s="234"/>
      <c r="D397" s="218" t="s">
        <v>125</v>
      </c>
      <c r="E397" s="235" t="s">
        <v>1</v>
      </c>
      <c r="F397" s="236" t="s">
        <v>127</v>
      </c>
      <c r="G397" s="234"/>
      <c r="H397" s="237">
        <v>525.6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AT397" s="243" t="s">
        <v>125</v>
      </c>
      <c r="AU397" s="243" t="s">
        <v>83</v>
      </c>
      <c r="AV397" s="14" t="s">
        <v>123</v>
      </c>
      <c r="AW397" s="14" t="s">
        <v>30</v>
      </c>
      <c r="AX397" s="14" t="s">
        <v>81</v>
      </c>
      <c r="AY397" s="243" t="s">
        <v>116</v>
      </c>
    </row>
    <row r="398" spans="1:65" s="2" customFormat="1" ht="44.25" customHeight="1">
      <c r="A398" s="34"/>
      <c r="B398" s="35"/>
      <c r="C398" s="204" t="s">
        <v>251</v>
      </c>
      <c r="D398" s="204" t="s">
        <v>119</v>
      </c>
      <c r="E398" s="205" t="s">
        <v>414</v>
      </c>
      <c r="F398" s="206" t="s">
        <v>415</v>
      </c>
      <c r="G398" s="207" t="s">
        <v>140</v>
      </c>
      <c r="H398" s="208">
        <v>107.996</v>
      </c>
      <c r="I398" s="209"/>
      <c r="J398" s="210">
        <f>ROUND(I398*H398,2)</f>
        <v>0</v>
      </c>
      <c r="K398" s="211"/>
      <c r="L398" s="39"/>
      <c r="M398" s="212" t="s">
        <v>1</v>
      </c>
      <c r="N398" s="213" t="s">
        <v>38</v>
      </c>
      <c r="O398" s="71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16" t="s">
        <v>123</v>
      </c>
      <c r="AT398" s="216" t="s">
        <v>119</v>
      </c>
      <c r="AU398" s="216" t="s">
        <v>83</v>
      </c>
      <c r="AY398" s="17" t="s">
        <v>116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7" t="s">
        <v>81</v>
      </c>
      <c r="BK398" s="217">
        <f>ROUND(I398*H398,2)</f>
        <v>0</v>
      </c>
      <c r="BL398" s="17" t="s">
        <v>123</v>
      </c>
      <c r="BM398" s="216" t="s">
        <v>416</v>
      </c>
    </row>
    <row r="399" spans="1:65" s="2" customFormat="1" ht="39">
      <c r="A399" s="34"/>
      <c r="B399" s="35"/>
      <c r="C399" s="36"/>
      <c r="D399" s="218" t="s">
        <v>124</v>
      </c>
      <c r="E399" s="36"/>
      <c r="F399" s="219" t="s">
        <v>415</v>
      </c>
      <c r="G399" s="36"/>
      <c r="H399" s="36"/>
      <c r="I399" s="115"/>
      <c r="J399" s="36"/>
      <c r="K399" s="36"/>
      <c r="L399" s="39"/>
      <c r="M399" s="220"/>
      <c r="N399" s="221"/>
      <c r="O399" s="71"/>
      <c r="P399" s="71"/>
      <c r="Q399" s="71"/>
      <c r="R399" s="71"/>
      <c r="S399" s="71"/>
      <c r="T399" s="72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124</v>
      </c>
      <c r="AU399" s="17" t="s">
        <v>83</v>
      </c>
    </row>
    <row r="400" spans="1:65" s="13" customFormat="1">
      <c r="B400" s="222"/>
      <c r="C400" s="223"/>
      <c r="D400" s="218" t="s">
        <v>125</v>
      </c>
      <c r="E400" s="224" t="s">
        <v>1</v>
      </c>
      <c r="F400" s="225" t="s">
        <v>417</v>
      </c>
      <c r="G400" s="223"/>
      <c r="H400" s="226">
        <v>107.996</v>
      </c>
      <c r="I400" s="227"/>
      <c r="J400" s="223"/>
      <c r="K400" s="223"/>
      <c r="L400" s="228"/>
      <c r="M400" s="229"/>
      <c r="N400" s="230"/>
      <c r="O400" s="230"/>
      <c r="P400" s="230"/>
      <c r="Q400" s="230"/>
      <c r="R400" s="230"/>
      <c r="S400" s="230"/>
      <c r="T400" s="231"/>
      <c r="AT400" s="232" t="s">
        <v>125</v>
      </c>
      <c r="AU400" s="232" t="s">
        <v>83</v>
      </c>
      <c r="AV400" s="13" t="s">
        <v>83</v>
      </c>
      <c r="AW400" s="13" t="s">
        <v>30</v>
      </c>
      <c r="AX400" s="13" t="s">
        <v>73</v>
      </c>
      <c r="AY400" s="232" t="s">
        <v>116</v>
      </c>
    </row>
    <row r="401" spans="1:65" s="14" customFormat="1">
      <c r="B401" s="233"/>
      <c r="C401" s="234"/>
      <c r="D401" s="218" t="s">
        <v>125</v>
      </c>
      <c r="E401" s="235" t="s">
        <v>1</v>
      </c>
      <c r="F401" s="236" t="s">
        <v>127</v>
      </c>
      <c r="G401" s="234"/>
      <c r="H401" s="237">
        <v>107.996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125</v>
      </c>
      <c r="AU401" s="243" t="s">
        <v>83</v>
      </c>
      <c r="AV401" s="14" t="s">
        <v>123</v>
      </c>
      <c r="AW401" s="14" t="s">
        <v>30</v>
      </c>
      <c r="AX401" s="14" t="s">
        <v>81</v>
      </c>
      <c r="AY401" s="243" t="s">
        <v>116</v>
      </c>
    </row>
    <row r="402" spans="1:65" s="2" customFormat="1" ht="16.5" customHeight="1">
      <c r="A402" s="34"/>
      <c r="B402" s="35"/>
      <c r="C402" s="204" t="s">
        <v>418</v>
      </c>
      <c r="D402" s="204" t="s">
        <v>119</v>
      </c>
      <c r="E402" s="205" t="s">
        <v>419</v>
      </c>
      <c r="F402" s="206" t="s">
        <v>420</v>
      </c>
      <c r="G402" s="207" t="s">
        <v>140</v>
      </c>
      <c r="H402" s="208">
        <v>9.8130000000000006</v>
      </c>
      <c r="I402" s="209"/>
      <c r="J402" s="210">
        <f>ROUND(I402*H402,2)</f>
        <v>0</v>
      </c>
      <c r="K402" s="211"/>
      <c r="L402" s="39"/>
      <c r="M402" s="212" t="s">
        <v>1</v>
      </c>
      <c r="N402" s="213" t="s">
        <v>38</v>
      </c>
      <c r="O402" s="71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16" t="s">
        <v>123</v>
      </c>
      <c r="AT402" s="216" t="s">
        <v>119</v>
      </c>
      <c r="AU402" s="216" t="s">
        <v>83</v>
      </c>
      <c r="AY402" s="17" t="s">
        <v>116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7" t="s">
        <v>81</v>
      </c>
      <c r="BK402" s="217">
        <f>ROUND(I402*H402,2)</f>
        <v>0</v>
      </c>
      <c r="BL402" s="17" t="s">
        <v>123</v>
      </c>
      <c r="BM402" s="216" t="s">
        <v>421</v>
      </c>
    </row>
    <row r="403" spans="1:65" s="2" customFormat="1">
      <c r="A403" s="34"/>
      <c r="B403" s="35"/>
      <c r="C403" s="36"/>
      <c r="D403" s="218" t="s">
        <v>124</v>
      </c>
      <c r="E403" s="36"/>
      <c r="F403" s="219" t="s">
        <v>420</v>
      </c>
      <c r="G403" s="36"/>
      <c r="H403" s="36"/>
      <c r="I403" s="115"/>
      <c r="J403" s="36"/>
      <c r="K403" s="36"/>
      <c r="L403" s="39"/>
      <c r="M403" s="220"/>
      <c r="N403" s="221"/>
      <c r="O403" s="71"/>
      <c r="P403" s="71"/>
      <c r="Q403" s="71"/>
      <c r="R403" s="71"/>
      <c r="S403" s="71"/>
      <c r="T403" s="72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124</v>
      </c>
      <c r="AU403" s="17" t="s">
        <v>83</v>
      </c>
    </row>
    <row r="404" spans="1:65" s="13" customFormat="1">
      <c r="B404" s="222"/>
      <c r="C404" s="223"/>
      <c r="D404" s="218" t="s">
        <v>125</v>
      </c>
      <c r="E404" s="224" t="s">
        <v>1</v>
      </c>
      <c r="F404" s="225" t="s">
        <v>370</v>
      </c>
      <c r="G404" s="223"/>
      <c r="H404" s="226">
        <v>9.8130000000000006</v>
      </c>
      <c r="I404" s="227"/>
      <c r="J404" s="223"/>
      <c r="K404" s="223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125</v>
      </c>
      <c r="AU404" s="232" t="s">
        <v>83</v>
      </c>
      <c r="AV404" s="13" t="s">
        <v>83</v>
      </c>
      <c r="AW404" s="13" t="s">
        <v>30</v>
      </c>
      <c r="AX404" s="13" t="s">
        <v>73</v>
      </c>
      <c r="AY404" s="232" t="s">
        <v>116</v>
      </c>
    </row>
    <row r="405" spans="1:65" s="14" customFormat="1">
      <c r="B405" s="233"/>
      <c r="C405" s="234"/>
      <c r="D405" s="218" t="s">
        <v>125</v>
      </c>
      <c r="E405" s="235" t="s">
        <v>1</v>
      </c>
      <c r="F405" s="236" t="s">
        <v>127</v>
      </c>
      <c r="G405" s="234"/>
      <c r="H405" s="237">
        <v>9.8130000000000006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125</v>
      </c>
      <c r="AU405" s="243" t="s">
        <v>83</v>
      </c>
      <c r="AV405" s="14" t="s">
        <v>123</v>
      </c>
      <c r="AW405" s="14" t="s">
        <v>30</v>
      </c>
      <c r="AX405" s="14" t="s">
        <v>81</v>
      </c>
      <c r="AY405" s="243" t="s">
        <v>116</v>
      </c>
    </row>
    <row r="406" spans="1:65" s="2" customFormat="1" ht="21.75" customHeight="1">
      <c r="A406" s="34"/>
      <c r="B406" s="35"/>
      <c r="C406" s="204" t="s">
        <v>255</v>
      </c>
      <c r="D406" s="204" t="s">
        <v>119</v>
      </c>
      <c r="E406" s="205" t="s">
        <v>422</v>
      </c>
      <c r="F406" s="206" t="s">
        <v>423</v>
      </c>
      <c r="G406" s="207" t="s">
        <v>140</v>
      </c>
      <c r="H406" s="208">
        <v>765.77599999999995</v>
      </c>
      <c r="I406" s="209"/>
      <c r="J406" s="210">
        <f>ROUND(I406*H406,2)</f>
        <v>0</v>
      </c>
      <c r="K406" s="211"/>
      <c r="L406" s="39"/>
      <c r="M406" s="212" t="s">
        <v>1</v>
      </c>
      <c r="N406" s="213" t="s">
        <v>38</v>
      </c>
      <c r="O406" s="71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16" t="s">
        <v>123</v>
      </c>
      <c r="AT406" s="216" t="s">
        <v>119</v>
      </c>
      <c r="AU406" s="216" t="s">
        <v>83</v>
      </c>
      <c r="AY406" s="17" t="s">
        <v>116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7" t="s">
        <v>81</v>
      </c>
      <c r="BK406" s="217">
        <f>ROUND(I406*H406,2)</f>
        <v>0</v>
      </c>
      <c r="BL406" s="17" t="s">
        <v>123</v>
      </c>
      <c r="BM406" s="216" t="s">
        <v>424</v>
      </c>
    </row>
    <row r="407" spans="1:65" s="2" customFormat="1">
      <c r="A407" s="34"/>
      <c r="B407" s="35"/>
      <c r="C407" s="36"/>
      <c r="D407" s="218" t="s">
        <v>124</v>
      </c>
      <c r="E407" s="36"/>
      <c r="F407" s="219" t="s">
        <v>423</v>
      </c>
      <c r="G407" s="36"/>
      <c r="H407" s="36"/>
      <c r="I407" s="115"/>
      <c r="J407" s="36"/>
      <c r="K407" s="36"/>
      <c r="L407" s="39"/>
      <c r="M407" s="220"/>
      <c r="N407" s="221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124</v>
      </c>
      <c r="AU407" s="17" t="s">
        <v>83</v>
      </c>
    </row>
    <row r="408" spans="1:65" s="13" customFormat="1">
      <c r="B408" s="222"/>
      <c r="C408" s="223"/>
      <c r="D408" s="218" t="s">
        <v>125</v>
      </c>
      <c r="E408" s="224" t="s">
        <v>1</v>
      </c>
      <c r="F408" s="225" t="s">
        <v>425</v>
      </c>
      <c r="G408" s="223"/>
      <c r="H408" s="226">
        <v>765.77599999999995</v>
      </c>
      <c r="I408" s="227"/>
      <c r="J408" s="223"/>
      <c r="K408" s="223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125</v>
      </c>
      <c r="AU408" s="232" t="s">
        <v>83</v>
      </c>
      <c r="AV408" s="13" t="s">
        <v>83</v>
      </c>
      <c r="AW408" s="13" t="s">
        <v>30</v>
      </c>
      <c r="AX408" s="13" t="s">
        <v>73</v>
      </c>
      <c r="AY408" s="232" t="s">
        <v>116</v>
      </c>
    </row>
    <row r="409" spans="1:65" s="14" customFormat="1">
      <c r="B409" s="233"/>
      <c r="C409" s="234"/>
      <c r="D409" s="218" t="s">
        <v>125</v>
      </c>
      <c r="E409" s="235" t="s">
        <v>1</v>
      </c>
      <c r="F409" s="236" t="s">
        <v>127</v>
      </c>
      <c r="G409" s="234"/>
      <c r="H409" s="237">
        <v>765.77599999999995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125</v>
      </c>
      <c r="AU409" s="243" t="s">
        <v>83</v>
      </c>
      <c r="AV409" s="14" t="s">
        <v>123</v>
      </c>
      <c r="AW409" s="14" t="s">
        <v>30</v>
      </c>
      <c r="AX409" s="14" t="s">
        <v>81</v>
      </c>
      <c r="AY409" s="243" t="s">
        <v>116</v>
      </c>
    </row>
    <row r="410" spans="1:65" s="2" customFormat="1" ht="21.75" customHeight="1">
      <c r="A410" s="34"/>
      <c r="B410" s="35"/>
      <c r="C410" s="204" t="s">
        <v>426</v>
      </c>
      <c r="D410" s="204" t="s">
        <v>119</v>
      </c>
      <c r="E410" s="205" t="s">
        <v>427</v>
      </c>
      <c r="F410" s="206" t="s">
        <v>428</v>
      </c>
      <c r="G410" s="207" t="s">
        <v>130</v>
      </c>
      <c r="H410" s="208">
        <v>2</v>
      </c>
      <c r="I410" s="209"/>
      <c r="J410" s="210">
        <f>ROUND(I410*H410,2)</f>
        <v>0</v>
      </c>
      <c r="K410" s="211"/>
      <c r="L410" s="39"/>
      <c r="M410" s="212" t="s">
        <v>1</v>
      </c>
      <c r="N410" s="213" t="s">
        <v>38</v>
      </c>
      <c r="O410" s="71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16" t="s">
        <v>123</v>
      </c>
      <c r="AT410" s="216" t="s">
        <v>119</v>
      </c>
      <c r="AU410" s="216" t="s">
        <v>83</v>
      </c>
      <c r="AY410" s="17" t="s">
        <v>116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7" t="s">
        <v>81</v>
      </c>
      <c r="BK410" s="217">
        <f>ROUND(I410*H410,2)</f>
        <v>0</v>
      </c>
      <c r="BL410" s="17" t="s">
        <v>123</v>
      </c>
      <c r="BM410" s="216" t="s">
        <v>429</v>
      </c>
    </row>
    <row r="411" spans="1:65" s="2" customFormat="1" ht="19.5">
      <c r="A411" s="34"/>
      <c r="B411" s="35"/>
      <c r="C411" s="36"/>
      <c r="D411" s="218" t="s">
        <v>124</v>
      </c>
      <c r="E411" s="36"/>
      <c r="F411" s="219" t="s">
        <v>428</v>
      </c>
      <c r="G411" s="36"/>
      <c r="H411" s="36"/>
      <c r="I411" s="115"/>
      <c r="J411" s="36"/>
      <c r="K411" s="36"/>
      <c r="L411" s="39"/>
      <c r="M411" s="220"/>
      <c r="N411" s="221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124</v>
      </c>
      <c r="AU411" s="17" t="s">
        <v>83</v>
      </c>
    </row>
    <row r="412" spans="1:65" s="15" customFormat="1">
      <c r="B412" s="255"/>
      <c r="C412" s="256"/>
      <c r="D412" s="218" t="s">
        <v>125</v>
      </c>
      <c r="E412" s="257" t="s">
        <v>1</v>
      </c>
      <c r="F412" s="258" t="s">
        <v>430</v>
      </c>
      <c r="G412" s="256"/>
      <c r="H412" s="257" t="s">
        <v>1</v>
      </c>
      <c r="I412" s="259"/>
      <c r="J412" s="256"/>
      <c r="K412" s="256"/>
      <c r="L412" s="260"/>
      <c r="M412" s="261"/>
      <c r="N412" s="262"/>
      <c r="O412" s="262"/>
      <c r="P412" s="262"/>
      <c r="Q412" s="262"/>
      <c r="R412" s="262"/>
      <c r="S412" s="262"/>
      <c r="T412" s="263"/>
      <c r="AT412" s="264" t="s">
        <v>125</v>
      </c>
      <c r="AU412" s="264" t="s">
        <v>83</v>
      </c>
      <c r="AV412" s="15" t="s">
        <v>81</v>
      </c>
      <c r="AW412" s="15" t="s">
        <v>30</v>
      </c>
      <c r="AX412" s="15" t="s">
        <v>73</v>
      </c>
      <c r="AY412" s="264" t="s">
        <v>116</v>
      </c>
    </row>
    <row r="413" spans="1:65" s="13" customFormat="1">
      <c r="B413" s="222"/>
      <c r="C413" s="223"/>
      <c r="D413" s="218" t="s">
        <v>125</v>
      </c>
      <c r="E413" s="224" t="s">
        <v>1</v>
      </c>
      <c r="F413" s="225" t="s">
        <v>431</v>
      </c>
      <c r="G413" s="223"/>
      <c r="H413" s="226">
        <v>2</v>
      </c>
      <c r="I413" s="227"/>
      <c r="J413" s="223"/>
      <c r="K413" s="223"/>
      <c r="L413" s="228"/>
      <c r="M413" s="229"/>
      <c r="N413" s="230"/>
      <c r="O413" s="230"/>
      <c r="P413" s="230"/>
      <c r="Q413" s="230"/>
      <c r="R413" s="230"/>
      <c r="S413" s="230"/>
      <c r="T413" s="231"/>
      <c r="AT413" s="232" t="s">
        <v>125</v>
      </c>
      <c r="AU413" s="232" t="s">
        <v>83</v>
      </c>
      <c r="AV413" s="13" t="s">
        <v>83</v>
      </c>
      <c r="AW413" s="13" t="s">
        <v>30</v>
      </c>
      <c r="AX413" s="13" t="s">
        <v>73</v>
      </c>
      <c r="AY413" s="232" t="s">
        <v>116</v>
      </c>
    </row>
    <row r="414" spans="1:65" s="14" customFormat="1">
      <c r="B414" s="233"/>
      <c r="C414" s="234"/>
      <c r="D414" s="218" t="s">
        <v>125</v>
      </c>
      <c r="E414" s="235" t="s">
        <v>1</v>
      </c>
      <c r="F414" s="236" t="s">
        <v>127</v>
      </c>
      <c r="G414" s="234"/>
      <c r="H414" s="237">
        <v>2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125</v>
      </c>
      <c r="AU414" s="243" t="s">
        <v>83</v>
      </c>
      <c r="AV414" s="14" t="s">
        <v>123</v>
      </c>
      <c r="AW414" s="14" t="s">
        <v>30</v>
      </c>
      <c r="AX414" s="14" t="s">
        <v>81</v>
      </c>
      <c r="AY414" s="243" t="s">
        <v>116</v>
      </c>
    </row>
    <row r="415" spans="1:65" s="2" customFormat="1" ht="16.5" customHeight="1">
      <c r="A415" s="34"/>
      <c r="B415" s="35"/>
      <c r="C415" s="204" t="s">
        <v>258</v>
      </c>
      <c r="D415" s="204" t="s">
        <v>119</v>
      </c>
      <c r="E415" s="205" t="s">
        <v>432</v>
      </c>
      <c r="F415" s="206" t="s">
        <v>433</v>
      </c>
      <c r="G415" s="207" t="s">
        <v>140</v>
      </c>
      <c r="H415" s="208">
        <v>0.69499999999999995</v>
      </c>
      <c r="I415" s="209"/>
      <c r="J415" s="210">
        <f>ROUND(I415*H415,2)</f>
        <v>0</v>
      </c>
      <c r="K415" s="211"/>
      <c r="L415" s="39"/>
      <c r="M415" s="212" t="s">
        <v>1</v>
      </c>
      <c r="N415" s="213" t="s">
        <v>38</v>
      </c>
      <c r="O415" s="71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6" t="s">
        <v>123</v>
      </c>
      <c r="AT415" s="216" t="s">
        <v>119</v>
      </c>
      <c r="AU415" s="216" t="s">
        <v>83</v>
      </c>
      <c r="AY415" s="17" t="s">
        <v>116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7" t="s">
        <v>81</v>
      </c>
      <c r="BK415" s="217">
        <f>ROUND(I415*H415,2)</f>
        <v>0</v>
      </c>
      <c r="BL415" s="17" t="s">
        <v>123</v>
      </c>
      <c r="BM415" s="216" t="s">
        <v>434</v>
      </c>
    </row>
    <row r="416" spans="1:65" s="2" customFormat="1">
      <c r="A416" s="34"/>
      <c r="B416" s="35"/>
      <c r="C416" s="36"/>
      <c r="D416" s="218" t="s">
        <v>124</v>
      </c>
      <c r="E416" s="36"/>
      <c r="F416" s="219" t="s">
        <v>433</v>
      </c>
      <c r="G416" s="36"/>
      <c r="H416" s="36"/>
      <c r="I416" s="115"/>
      <c r="J416" s="36"/>
      <c r="K416" s="36"/>
      <c r="L416" s="39"/>
      <c r="M416" s="220"/>
      <c r="N416" s="221"/>
      <c r="O416" s="71"/>
      <c r="P416" s="71"/>
      <c r="Q416" s="71"/>
      <c r="R416" s="71"/>
      <c r="S416" s="71"/>
      <c r="T416" s="72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124</v>
      </c>
      <c r="AU416" s="17" t="s">
        <v>83</v>
      </c>
    </row>
    <row r="417" spans="1:65" s="15" customFormat="1" ht="22.5">
      <c r="B417" s="255"/>
      <c r="C417" s="256"/>
      <c r="D417" s="218" t="s">
        <v>125</v>
      </c>
      <c r="E417" s="257" t="s">
        <v>1</v>
      </c>
      <c r="F417" s="258" t="s">
        <v>435</v>
      </c>
      <c r="G417" s="256"/>
      <c r="H417" s="257" t="s">
        <v>1</v>
      </c>
      <c r="I417" s="259"/>
      <c r="J417" s="256"/>
      <c r="K417" s="256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125</v>
      </c>
      <c r="AU417" s="264" t="s">
        <v>83</v>
      </c>
      <c r="AV417" s="15" t="s">
        <v>81</v>
      </c>
      <c r="AW417" s="15" t="s">
        <v>30</v>
      </c>
      <c r="AX417" s="15" t="s">
        <v>73</v>
      </c>
      <c r="AY417" s="264" t="s">
        <v>116</v>
      </c>
    </row>
    <row r="418" spans="1:65" s="13" customFormat="1">
      <c r="B418" s="222"/>
      <c r="C418" s="223"/>
      <c r="D418" s="218" t="s">
        <v>125</v>
      </c>
      <c r="E418" s="224" t="s">
        <v>1</v>
      </c>
      <c r="F418" s="225" t="s">
        <v>436</v>
      </c>
      <c r="G418" s="223"/>
      <c r="H418" s="226">
        <v>0.69499999999999995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125</v>
      </c>
      <c r="AU418" s="232" t="s">
        <v>83</v>
      </c>
      <c r="AV418" s="13" t="s">
        <v>83</v>
      </c>
      <c r="AW418" s="13" t="s">
        <v>30</v>
      </c>
      <c r="AX418" s="13" t="s">
        <v>73</v>
      </c>
      <c r="AY418" s="232" t="s">
        <v>116</v>
      </c>
    </row>
    <row r="419" spans="1:65" s="14" customFormat="1">
      <c r="B419" s="233"/>
      <c r="C419" s="234"/>
      <c r="D419" s="218" t="s">
        <v>125</v>
      </c>
      <c r="E419" s="235" t="s">
        <v>1</v>
      </c>
      <c r="F419" s="236" t="s">
        <v>127</v>
      </c>
      <c r="G419" s="234"/>
      <c r="H419" s="237">
        <v>0.69499999999999995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AT419" s="243" t="s">
        <v>125</v>
      </c>
      <c r="AU419" s="243" t="s">
        <v>83</v>
      </c>
      <c r="AV419" s="14" t="s">
        <v>123</v>
      </c>
      <c r="AW419" s="14" t="s">
        <v>30</v>
      </c>
      <c r="AX419" s="14" t="s">
        <v>81</v>
      </c>
      <c r="AY419" s="243" t="s">
        <v>116</v>
      </c>
    </row>
    <row r="420" spans="1:65" s="2" customFormat="1" ht="16.5" customHeight="1">
      <c r="A420" s="34"/>
      <c r="B420" s="35"/>
      <c r="C420" s="204" t="s">
        <v>437</v>
      </c>
      <c r="D420" s="204" t="s">
        <v>119</v>
      </c>
      <c r="E420" s="205" t="s">
        <v>438</v>
      </c>
      <c r="F420" s="206" t="s">
        <v>439</v>
      </c>
      <c r="G420" s="207" t="s">
        <v>140</v>
      </c>
      <c r="H420" s="208">
        <v>12.2</v>
      </c>
      <c r="I420" s="209"/>
      <c r="J420" s="210">
        <f>ROUND(I420*H420,2)</f>
        <v>0</v>
      </c>
      <c r="K420" s="211"/>
      <c r="L420" s="39"/>
      <c r="M420" s="212" t="s">
        <v>1</v>
      </c>
      <c r="N420" s="213" t="s">
        <v>38</v>
      </c>
      <c r="O420" s="71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16" t="s">
        <v>123</v>
      </c>
      <c r="AT420" s="216" t="s">
        <v>119</v>
      </c>
      <c r="AU420" s="216" t="s">
        <v>83</v>
      </c>
      <c r="AY420" s="17" t="s">
        <v>116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7" t="s">
        <v>81</v>
      </c>
      <c r="BK420" s="217">
        <f>ROUND(I420*H420,2)</f>
        <v>0</v>
      </c>
      <c r="BL420" s="17" t="s">
        <v>123</v>
      </c>
      <c r="BM420" s="216" t="s">
        <v>440</v>
      </c>
    </row>
    <row r="421" spans="1:65" s="2" customFormat="1">
      <c r="A421" s="34"/>
      <c r="B421" s="35"/>
      <c r="C421" s="36"/>
      <c r="D421" s="218" t="s">
        <v>124</v>
      </c>
      <c r="E421" s="36"/>
      <c r="F421" s="219" t="s">
        <v>439</v>
      </c>
      <c r="G421" s="36"/>
      <c r="H421" s="36"/>
      <c r="I421" s="115"/>
      <c r="J421" s="36"/>
      <c r="K421" s="36"/>
      <c r="L421" s="39"/>
      <c r="M421" s="220"/>
      <c r="N421" s="221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124</v>
      </c>
      <c r="AU421" s="17" t="s">
        <v>83</v>
      </c>
    </row>
    <row r="422" spans="1:65" s="15" customFormat="1">
      <c r="B422" s="255"/>
      <c r="C422" s="256"/>
      <c r="D422" s="218" t="s">
        <v>125</v>
      </c>
      <c r="E422" s="257" t="s">
        <v>1</v>
      </c>
      <c r="F422" s="258" t="s">
        <v>441</v>
      </c>
      <c r="G422" s="256"/>
      <c r="H422" s="257" t="s">
        <v>1</v>
      </c>
      <c r="I422" s="259"/>
      <c r="J422" s="256"/>
      <c r="K422" s="256"/>
      <c r="L422" s="260"/>
      <c r="M422" s="261"/>
      <c r="N422" s="262"/>
      <c r="O422" s="262"/>
      <c r="P422" s="262"/>
      <c r="Q422" s="262"/>
      <c r="R422" s="262"/>
      <c r="S422" s="262"/>
      <c r="T422" s="263"/>
      <c r="AT422" s="264" t="s">
        <v>125</v>
      </c>
      <c r="AU422" s="264" t="s">
        <v>83</v>
      </c>
      <c r="AV422" s="15" t="s">
        <v>81</v>
      </c>
      <c r="AW422" s="15" t="s">
        <v>30</v>
      </c>
      <c r="AX422" s="15" t="s">
        <v>73</v>
      </c>
      <c r="AY422" s="264" t="s">
        <v>116</v>
      </c>
    </row>
    <row r="423" spans="1:65" s="13" customFormat="1">
      <c r="B423" s="222"/>
      <c r="C423" s="223"/>
      <c r="D423" s="218" t="s">
        <v>125</v>
      </c>
      <c r="E423" s="224" t="s">
        <v>1</v>
      </c>
      <c r="F423" s="225" t="s">
        <v>393</v>
      </c>
      <c r="G423" s="223"/>
      <c r="H423" s="226">
        <v>12.2</v>
      </c>
      <c r="I423" s="227"/>
      <c r="J423" s="223"/>
      <c r="K423" s="223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125</v>
      </c>
      <c r="AU423" s="232" t="s">
        <v>83</v>
      </c>
      <c r="AV423" s="13" t="s">
        <v>83</v>
      </c>
      <c r="AW423" s="13" t="s">
        <v>30</v>
      </c>
      <c r="AX423" s="13" t="s">
        <v>73</v>
      </c>
      <c r="AY423" s="232" t="s">
        <v>116</v>
      </c>
    </row>
    <row r="424" spans="1:65" s="14" customFormat="1">
      <c r="B424" s="233"/>
      <c r="C424" s="234"/>
      <c r="D424" s="218" t="s">
        <v>125</v>
      </c>
      <c r="E424" s="235" t="s">
        <v>1</v>
      </c>
      <c r="F424" s="236" t="s">
        <v>127</v>
      </c>
      <c r="G424" s="234"/>
      <c r="H424" s="237">
        <v>12.2</v>
      </c>
      <c r="I424" s="238"/>
      <c r="J424" s="234"/>
      <c r="K424" s="234"/>
      <c r="L424" s="239"/>
      <c r="M424" s="265"/>
      <c r="N424" s="266"/>
      <c r="O424" s="266"/>
      <c r="P424" s="266"/>
      <c r="Q424" s="266"/>
      <c r="R424" s="266"/>
      <c r="S424" s="266"/>
      <c r="T424" s="267"/>
      <c r="AT424" s="243" t="s">
        <v>125</v>
      </c>
      <c r="AU424" s="243" t="s">
        <v>83</v>
      </c>
      <c r="AV424" s="14" t="s">
        <v>123</v>
      </c>
      <c r="AW424" s="14" t="s">
        <v>30</v>
      </c>
      <c r="AX424" s="14" t="s">
        <v>81</v>
      </c>
      <c r="AY424" s="243" t="s">
        <v>116</v>
      </c>
    </row>
    <row r="425" spans="1:65" s="2" customFormat="1" ht="6.95" customHeight="1">
      <c r="A425" s="34"/>
      <c r="B425" s="54"/>
      <c r="C425" s="55"/>
      <c r="D425" s="55"/>
      <c r="E425" s="55"/>
      <c r="F425" s="55"/>
      <c r="G425" s="55"/>
      <c r="H425" s="55"/>
      <c r="I425" s="152"/>
      <c r="J425" s="55"/>
      <c r="K425" s="55"/>
      <c r="L425" s="39"/>
      <c r="M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</row>
  </sheetData>
  <sheetProtection algorithmName="SHA-512" hashValue="Li7zfJffm+0LHUA8tom0KvGSkCpBuHfR9VTmCHmp7x2aB5SMv+pt7iNfpQrJFbeMy2sjU5y0tgkvjQo4aGjyRA==" saltValue="KyUBFEITi4Tckri+Qfj+/28wtLutAuy3CXck75AwjpVqTiipFWfmENbuN0g6V+bKiCNKa5N0VK6oZMgBd0B1xA==" spinCount="100000" sheet="1" objects="1" scenarios="1" formatColumns="0" formatRows="0" autoFilter="0"/>
  <autoFilter ref="C118:K4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7"/>
  <sheetViews>
    <sheetView showGridLines="0" topLeftCell="A413" workbookViewId="0">
      <selection activeCell="I430" sqref="I43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23.25" customHeight="1">
      <c r="B7" s="20"/>
      <c r="E7" s="312" t="str">
        <f>'Rekapitulace stavby'!K6</f>
        <v>Oprava trati v úseku Dobrá Voda u Pelhřimova - Pelhřimov (KR bez materiálu SŽ)</v>
      </c>
      <c r="F7" s="313"/>
      <c r="G7" s="313"/>
      <c r="H7" s="313"/>
      <c r="I7" s="108"/>
      <c r="L7" s="20"/>
    </row>
    <row r="8" spans="1:46" s="2" customFormat="1" ht="12" customHeight="1">
      <c r="A8" s="34"/>
      <c r="B8" s="39"/>
      <c r="C8" s="34"/>
      <c r="D8" s="114" t="s">
        <v>91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4" t="s">
        <v>442</v>
      </c>
      <c r="F9" s="315"/>
      <c r="G9" s="315"/>
      <c r="H9" s="315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17. 4. 2020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6" t="str">
        <f>'Rekapitulace stavby'!E14</f>
        <v>Vyplň údaj</v>
      </c>
      <c r="F18" s="317"/>
      <c r="G18" s="317"/>
      <c r="H18" s="317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8" t="s">
        <v>1</v>
      </c>
      <c r="F27" s="318"/>
      <c r="G27" s="318"/>
      <c r="H27" s="318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ROUND((SUM(BE119:BE496)),  2)</f>
        <v>0</v>
      </c>
      <c r="G33" s="34"/>
      <c r="H33" s="34"/>
      <c r="I33" s="131">
        <v>0.21</v>
      </c>
      <c r="J33" s="130">
        <f>ROUND(((SUM(BE119:BE496))*I33),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ROUND((SUM(BF119:BF496)),  2)</f>
        <v>0</v>
      </c>
      <c r="G34" s="34"/>
      <c r="H34" s="34"/>
      <c r="I34" s="131">
        <v>0.15</v>
      </c>
      <c r="J34" s="130">
        <f>ROUND(((SUM(BF119:BF496))*I34),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ROUND((SUM(BG119:BG496)),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ROUND((SUM(BH119:BH496)),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ROUND((SUM(BI119:BI496)),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3.25" customHeight="1">
      <c r="A85" s="34"/>
      <c r="B85" s="35"/>
      <c r="C85" s="36"/>
      <c r="D85" s="36"/>
      <c r="E85" s="310" t="str">
        <f>E7</f>
        <v>Oprava trati v úseku Dobrá Voda u Pelhřimova - Pelhřimov (KR bez materiálu SŽ)</v>
      </c>
      <c r="F85" s="311"/>
      <c r="G85" s="311"/>
      <c r="H85" s="311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9" t="str">
        <f>E9</f>
        <v>SO 02 - Oprava koleje v km 15,000 - 15,500</v>
      </c>
      <c r="F87" s="309"/>
      <c r="G87" s="309"/>
      <c r="H87" s="309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17. 4. 2020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94</v>
      </c>
      <c r="D94" s="157"/>
      <c r="E94" s="157"/>
      <c r="F94" s="157"/>
      <c r="G94" s="157"/>
      <c r="H94" s="157"/>
      <c r="I94" s="158"/>
      <c r="J94" s="159" t="s">
        <v>95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96</v>
      </c>
      <c r="D96" s="36"/>
      <c r="E96" s="36"/>
      <c r="F96" s="36"/>
      <c r="G96" s="36"/>
      <c r="H96" s="36"/>
      <c r="I96" s="115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61"/>
      <c r="C97" s="162"/>
      <c r="D97" s="163" t="s">
        <v>98</v>
      </c>
      <c r="E97" s="164"/>
      <c r="F97" s="164"/>
      <c r="G97" s="164"/>
      <c r="H97" s="164"/>
      <c r="I97" s="165"/>
      <c r="J97" s="166">
        <f>J120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99</v>
      </c>
      <c r="E98" s="171"/>
      <c r="F98" s="171"/>
      <c r="G98" s="171"/>
      <c r="H98" s="171"/>
      <c r="I98" s="172"/>
      <c r="J98" s="173">
        <f>J121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100</v>
      </c>
      <c r="E99" s="171"/>
      <c r="F99" s="171"/>
      <c r="G99" s="171"/>
      <c r="H99" s="171"/>
      <c r="I99" s="172"/>
      <c r="J99" s="173">
        <f>J421</f>
        <v>0</v>
      </c>
      <c r="K99" s="169"/>
      <c r="L99" s="174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101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3.25" customHeight="1">
      <c r="A109" s="34"/>
      <c r="B109" s="35"/>
      <c r="C109" s="36"/>
      <c r="D109" s="36"/>
      <c r="E109" s="310" t="str">
        <f>E7</f>
        <v>Oprava trati v úseku Dobrá Voda u Pelhřimova - Pelhřimov (KR bez materiálu SŽ)</v>
      </c>
      <c r="F109" s="311"/>
      <c r="G109" s="311"/>
      <c r="H109" s="311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91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9" t="str">
        <f>E9</f>
        <v>SO 02 - Oprava koleje v km 15,000 - 15,500</v>
      </c>
      <c r="F111" s="309"/>
      <c r="G111" s="309"/>
      <c r="H111" s="309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117" t="s">
        <v>22</v>
      </c>
      <c r="J113" s="66" t="str">
        <f>IF(J12="","",J12)</f>
        <v>17. 4. 2020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117" t="s">
        <v>29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117" t="s">
        <v>31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75"/>
      <c r="B118" s="176"/>
      <c r="C118" s="177" t="s">
        <v>102</v>
      </c>
      <c r="D118" s="178" t="s">
        <v>58</v>
      </c>
      <c r="E118" s="178" t="s">
        <v>54</v>
      </c>
      <c r="F118" s="178" t="s">
        <v>55</v>
      </c>
      <c r="G118" s="178" t="s">
        <v>103</v>
      </c>
      <c r="H118" s="178" t="s">
        <v>104</v>
      </c>
      <c r="I118" s="179" t="s">
        <v>105</v>
      </c>
      <c r="J118" s="180" t="s">
        <v>95</v>
      </c>
      <c r="K118" s="181" t="s">
        <v>106</v>
      </c>
      <c r="L118" s="182"/>
      <c r="M118" s="75" t="s">
        <v>1</v>
      </c>
      <c r="N118" s="76" t="s">
        <v>37</v>
      </c>
      <c r="O118" s="76" t="s">
        <v>107</v>
      </c>
      <c r="P118" s="76" t="s">
        <v>108</v>
      </c>
      <c r="Q118" s="76" t="s">
        <v>109</v>
      </c>
      <c r="R118" s="76" t="s">
        <v>110</v>
      </c>
      <c r="S118" s="76" t="s">
        <v>111</v>
      </c>
      <c r="T118" s="77" t="s">
        <v>112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9" customHeight="1">
      <c r="A119" s="34"/>
      <c r="B119" s="35"/>
      <c r="C119" s="82" t="s">
        <v>113</v>
      </c>
      <c r="D119" s="36"/>
      <c r="E119" s="36"/>
      <c r="F119" s="36"/>
      <c r="G119" s="36"/>
      <c r="H119" s="36"/>
      <c r="I119" s="115"/>
      <c r="J119" s="183">
        <f>BK119</f>
        <v>0</v>
      </c>
      <c r="K119" s="36"/>
      <c r="L119" s="39"/>
      <c r="M119" s="78"/>
      <c r="N119" s="184"/>
      <c r="O119" s="79"/>
      <c r="P119" s="185">
        <f>P120</f>
        <v>0</v>
      </c>
      <c r="Q119" s="79"/>
      <c r="R119" s="185">
        <f>R120</f>
        <v>0</v>
      </c>
      <c r="S119" s="79"/>
      <c r="T119" s="186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72</v>
      </c>
      <c r="AU119" s="17" t="s">
        <v>97</v>
      </c>
      <c r="BK119" s="187">
        <f>BK120</f>
        <v>0</v>
      </c>
    </row>
    <row r="120" spans="1:65" s="12" customFormat="1" ht="25.9" customHeight="1">
      <c r="B120" s="188"/>
      <c r="C120" s="189"/>
      <c r="D120" s="190" t="s">
        <v>72</v>
      </c>
      <c r="E120" s="191" t="s">
        <v>114</v>
      </c>
      <c r="F120" s="191" t="s">
        <v>115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P121+P421</f>
        <v>0</v>
      </c>
      <c r="Q120" s="196"/>
      <c r="R120" s="197">
        <f>R121+R421</f>
        <v>0</v>
      </c>
      <c r="S120" s="196"/>
      <c r="T120" s="198">
        <f>T121+T421</f>
        <v>0</v>
      </c>
      <c r="AR120" s="199" t="s">
        <v>81</v>
      </c>
      <c r="AT120" s="200" t="s">
        <v>72</v>
      </c>
      <c r="AU120" s="200" t="s">
        <v>73</v>
      </c>
      <c r="AY120" s="199" t="s">
        <v>116</v>
      </c>
      <c r="BK120" s="201">
        <f>BK121+BK421</f>
        <v>0</v>
      </c>
    </row>
    <row r="121" spans="1:65" s="12" customFormat="1" ht="22.9" customHeight="1">
      <c r="B121" s="188"/>
      <c r="C121" s="189"/>
      <c r="D121" s="190" t="s">
        <v>72</v>
      </c>
      <c r="E121" s="202" t="s">
        <v>117</v>
      </c>
      <c r="F121" s="202" t="s">
        <v>118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SUM(P122:P420)</f>
        <v>0</v>
      </c>
      <c r="Q121" s="196"/>
      <c r="R121" s="197">
        <f>SUM(R122:R420)</f>
        <v>0</v>
      </c>
      <c r="S121" s="196"/>
      <c r="T121" s="198">
        <f>SUM(T122:T420)</f>
        <v>0</v>
      </c>
      <c r="AR121" s="199" t="s">
        <v>81</v>
      </c>
      <c r="AT121" s="200" t="s">
        <v>72</v>
      </c>
      <c r="AU121" s="200" t="s">
        <v>81</v>
      </c>
      <c r="AY121" s="199" t="s">
        <v>116</v>
      </c>
      <c r="BK121" s="201">
        <f>SUM(BK122:BK420)</f>
        <v>0</v>
      </c>
    </row>
    <row r="122" spans="1:65" s="2" customFormat="1" ht="16.5" customHeight="1">
      <c r="A122" s="34"/>
      <c r="B122" s="35"/>
      <c r="C122" s="204" t="s">
        <v>81</v>
      </c>
      <c r="D122" s="204" t="s">
        <v>119</v>
      </c>
      <c r="E122" s="205" t="s">
        <v>120</v>
      </c>
      <c r="F122" s="206" t="s">
        <v>121</v>
      </c>
      <c r="G122" s="207" t="s">
        <v>122</v>
      </c>
      <c r="H122" s="208">
        <v>150</v>
      </c>
      <c r="I122" s="209"/>
      <c r="J122" s="210">
        <f>ROUND(I122*H122,2)</f>
        <v>0</v>
      </c>
      <c r="K122" s="211"/>
      <c r="L122" s="39"/>
      <c r="M122" s="212" t="s">
        <v>1</v>
      </c>
      <c r="N122" s="213" t="s">
        <v>38</v>
      </c>
      <c r="O122" s="71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123</v>
      </c>
      <c r="AT122" s="216" t="s">
        <v>119</v>
      </c>
      <c r="AU122" s="216" t="s">
        <v>83</v>
      </c>
      <c r="AY122" s="17" t="s">
        <v>116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81</v>
      </c>
      <c r="BK122" s="217">
        <f>ROUND(I122*H122,2)</f>
        <v>0</v>
      </c>
      <c r="BL122" s="17" t="s">
        <v>123</v>
      </c>
      <c r="BM122" s="216" t="s">
        <v>83</v>
      </c>
    </row>
    <row r="123" spans="1:65" s="2" customFormat="1">
      <c r="A123" s="34"/>
      <c r="B123" s="35"/>
      <c r="C123" s="36"/>
      <c r="D123" s="218" t="s">
        <v>124</v>
      </c>
      <c r="E123" s="36"/>
      <c r="F123" s="219" t="s">
        <v>121</v>
      </c>
      <c r="G123" s="36"/>
      <c r="H123" s="36"/>
      <c r="I123" s="115"/>
      <c r="J123" s="36"/>
      <c r="K123" s="36"/>
      <c r="L123" s="39"/>
      <c r="M123" s="220"/>
      <c r="N123" s="221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124</v>
      </c>
      <c r="AU123" s="17" t="s">
        <v>83</v>
      </c>
    </row>
    <row r="124" spans="1:65" s="13" customFormat="1">
      <c r="B124" s="222"/>
      <c r="C124" s="223"/>
      <c r="D124" s="218" t="s">
        <v>125</v>
      </c>
      <c r="E124" s="224" t="s">
        <v>1</v>
      </c>
      <c r="F124" s="225" t="s">
        <v>443</v>
      </c>
      <c r="G124" s="223"/>
      <c r="H124" s="226">
        <v>150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125</v>
      </c>
      <c r="AU124" s="232" t="s">
        <v>83</v>
      </c>
      <c r="AV124" s="13" t="s">
        <v>83</v>
      </c>
      <c r="AW124" s="13" t="s">
        <v>30</v>
      </c>
      <c r="AX124" s="13" t="s">
        <v>73</v>
      </c>
      <c r="AY124" s="232" t="s">
        <v>116</v>
      </c>
    </row>
    <row r="125" spans="1:65" s="14" customFormat="1">
      <c r="B125" s="233"/>
      <c r="C125" s="234"/>
      <c r="D125" s="218" t="s">
        <v>125</v>
      </c>
      <c r="E125" s="235" t="s">
        <v>1</v>
      </c>
      <c r="F125" s="236" t="s">
        <v>127</v>
      </c>
      <c r="G125" s="234"/>
      <c r="H125" s="237">
        <v>150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125</v>
      </c>
      <c r="AU125" s="243" t="s">
        <v>83</v>
      </c>
      <c r="AV125" s="14" t="s">
        <v>123</v>
      </c>
      <c r="AW125" s="14" t="s">
        <v>30</v>
      </c>
      <c r="AX125" s="14" t="s">
        <v>81</v>
      </c>
      <c r="AY125" s="243" t="s">
        <v>116</v>
      </c>
    </row>
    <row r="126" spans="1:65" s="2" customFormat="1" ht="21.75" customHeight="1">
      <c r="A126" s="34"/>
      <c r="B126" s="35"/>
      <c r="C126" s="204" t="s">
        <v>83</v>
      </c>
      <c r="D126" s="204" t="s">
        <v>119</v>
      </c>
      <c r="E126" s="205" t="s">
        <v>128</v>
      </c>
      <c r="F126" s="206" t="s">
        <v>129</v>
      </c>
      <c r="G126" s="207" t="s">
        <v>130</v>
      </c>
      <c r="H126" s="208">
        <v>438</v>
      </c>
      <c r="I126" s="209"/>
      <c r="J126" s="210">
        <f>ROUND(I126*H126,2)</f>
        <v>0</v>
      </c>
      <c r="K126" s="211"/>
      <c r="L126" s="39"/>
      <c r="M126" s="212" t="s">
        <v>1</v>
      </c>
      <c r="N126" s="213" t="s">
        <v>38</v>
      </c>
      <c r="O126" s="71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123</v>
      </c>
      <c r="AT126" s="216" t="s">
        <v>119</v>
      </c>
      <c r="AU126" s="216" t="s">
        <v>83</v>
      </c>
      <c r="AY126" s="17" t="s">
        <v>116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81</v>
      </c>
      <c r="BK126" s="217">
        <f>ROUND(I126*H126,2)</f>
        <v>0</v>
      </c>
      <c r="BL126" s="17" t="s">
        <v>123</v>
      </c>
      <c r="BM126" s="216" t="s">
        <v>123</v>
      </c>
    </row>
    <row r="127" spans="1:65" s="2" customFormat="1" ht="19.5">
      <c r="A127" s="34"/>
      <c r="B127" s="35"/>
      <c r="C127" s="36"/>
      <c r="D127" s="218" t="s">
        <v>124</v>
      </c>
      <c r="E127" s="36"/>
      <c r="F127" s="219" t="s">
        <v>129</v>
      </c>
      <c r="G127" s="36"/>
      <c r="H127" s="36"/>
      <c r="I127" s="115"/>
      <c r="J127" s="36"/>
      <c r="K127" s="36"/>
      <c r="L127" s="39"/>
      <c r="M127" s="220"/>
      <c r="N127" s="221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124</v>
      </c>
      <c r="AU127" s="17" t="s">
        <v>83</v>
      </c>
    </row>
    <row r="128" spans="1:65" s="13" customFormat="1" ht="22.5">
      <c r="B128" s="222"/>
      <c r="C128" s="223"/>
      <c r="D128" s="218" t="s">
        <v>125</v>
      </c>
      <c r="E128" s="224" t="s">
        <v>1</v>
      </c>
      <c r="F128" s="225" t="s">
        <v>444</v>
      </c>
      <c r="G128" s="223"/>
      <c r="H128" s="226">
        <v>438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125</v>
      </c>
      <c r="AU128" s="232" t="s">
        <v>83</v>
      </c>
      <c r="AV128" s="13" t="s">
        <v>83</v>
      </c>
      <c r="AW128" s="13" t="s">
        <v>30</v>
      </c>
      <c r="AX128" s="13" t="s">
        <v>73</v>
      </c>
      <c r="AY128" s="232" t="s">
        <v>116</v>
      </c>
    </row>
    <row r="129" spans="1:65" s="14" customFormat="1">
      <c r="B129" s="233"/>
      <c r="C129" s="234"/>
      <c r="D129" s="218" t="s">
        <v>125</v>
      </c>
      <c r="E129" s="235" t="s">
        <v>1</v>
      </c>
      <c r="F129" s="236" t="s">
        <v>127</v>
      </c>
      <c r="G129" s="234"/>
      <c r="H129" s="237">
        <v>438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125</v>
      </c>
      <c r="AU129" s="243" t="s">
        <v>83</v>
      </c>
      <c r="AV129" s="14" t="s">
        <v>123</v>
      </c>
      <c r="AW129" s="14" t="s">
        <v>30</v>
      </c>
      <c r="AX129" s="14" t="s">
        <v>81</v>
      </c>
      <c r="AY129" s="243" t="s">
        <v>116</v>
      </c>
    </row>
    <row r="130" spans="1:65" s="2" customFormat="1" ht="16.5" customHeight="1">
      <c r="A130" s="34"/>
      <c r="B130" s="35"/>
      <c r="C130" s="204" t="s">
        <v>133</v>
      </c>
      <c r="D130" s="204" t="s">
        <v>119</v>
      </c>
      <c r="E130" s="205" t="s">
        <v>445</v>
      </c>
      <c r="F130" s="206" t="s">
        <v>446</v>
      </c>
      <c r="G130" s="207" t="s">
        <v>171</v>
      </c>
      <c r="H130" s="208">
        <v>77</v>
      </c>
      <c r="I130" s="209"/>
      <c r="J130" s="210">
        <f>ROUND(I130*H130,2)</f>
        <v>0</v>
      </c>
      <c r="K130" s="211"/>
      <c r="L130" s="39"/>
      <c r="M130" s="212" t="s">
        <v>1</v>
      </c>
      <c r="N130" s="213" t="s">
        <v>38</v>
      </c>
      <c r="O130" s="71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123</v>
      </c>
      <c r="AT130" s="216" t="s">
        <v>119</v>
      </c>
      <c r="AU130" s="216" t="s">
        <v>83</v>
      </c>
      <c r="AY130" s="17" t="s">
        <v>116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81</v>
      </c>
      <c r="BK130" s="217">
        <f>ROUND(I130*H130,2)</f>
        <v>0</v>
      </c>
      <c r="BL130" s="17" t="s">
        <v>123</v>
      </c>
      <c r="BM130" s="216" t="s">
        <v>136</v>
      </c>
    </row>
    <row r="131" spans="1:65" s="2" customFormat="1">
      <c r="A131" s="34"/>
      <c r="B131" s="35"/>
      <c r="C131" s="36"/>
      <c r="D131" s="218" t="s">
        <v>124</v>
      </c>
      <c r="E131" s="36"/>
      <c r="F131" s="219" t="s">
        <v>446</v>
      </c>
      <c r="G131" s="36"/>
      <c r="H131" s="36"/>
      <c r="I131" s="115"/>
      <c r="J131" s="36"/>
      <c r="K131" s="36"/>
      <c r="L131" s="39"/>
      <c r="M131" s="220"/>
      <c r="N131" s="221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124</v>
      </c>
      <c r="AU131" s="17" t="s">
        <v>83</v>
      </c>
    </row>
    <row r="132" spans="1:65" s="13" customFormat="1">
      <c r="B132" s="222"/>
      <c r="C132" s="223"/>
      <c r="D132" s="218" t="s">
        <v>125</v>
      </c>
      <c r="E132" s="224" t="s">
        <v>1</v>
      </c>
      <c r="F132" s="225" t="s">
        <v>447</v>
      </c>
      <c r="G132" s="223"/>
      <c r="H132" s="226">
        <v>77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125</v>
      </c>
      <c r="AU132" s="232" t="s">
        <v>83</v>
      </c>
      <c r="AV132" s="13" t="s">
        <v>83</v>
      </c>
      <c r="AW132" s="13" t="s">
        <v>30</v>
      </c>
      <c r="AX132" s="13" t="s">
        <v>73</v>
      </c>
      <c r="AY132" s="232" t="s">
        <v>116</v>
      </c>
    </row>
    <row r="133" spans="1:65" s="14" customFormat="1">
      <c r="B133" s="233"/>
      <c r="C133" s="234"/>
      <c r="D133" s="218" t="s">
        <v>125</v>
      </c>
      <c r="E133" s="235" t="s">
        <v>1</v>
      </c>
      <c r="F133" s="236" t="s">
        <v>127</v>
      </c>
      <c r="G133" s="234"/>
      <c r="H133" s="237">
        <v>77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125</v>
      </c>
      <c r="AU133" s="243" t="s">
        <v>83</v>
      </c>
      <c r="AV133" s="14" t="s">
        <v>123</v>
      </c>
      <c r="AW133" s="14" t="s">
        <v>30</v>
      </c>
      <c r="AX133" s="14" t="s">
        <v>81</v>
      </c>
      <c r="AY133" s="243" t="s">
        <v>116</v>
      </c>
    </row>
    <row r="134" spans="1:65" s="2" customFormat="1" ht="33" customHeight="1">
      <c r="A134" s="34"/>
      <c r="B134" s="35"/>
      <c r="C134" s="204" t="s">
        <v>123</v>
      </c>
      <c r="D134" s="204" t="s">
        <v>119</v>
      </c>
      <c r="E134" s="205" t="s">
        <v>134</v>
      </c>
      <c r="F134" s="206" t="s">
        <v>135</v>
      </c>
      <c r="G134" s="207" t="s">
        <v>130</v>
      </c>
      <c r="H134" s="208">
        <v>438</v>
      </c>
      <c r="I134" s="209"/>
      <c r="J134" s="210">
        <f>ROUND(I134*H134,2)</f>
        <v>0</v>
      </c>
      <c r="K134" s="211"/>
      <c r="L134" s="39"/>
      <c r="M134" s="212" t="s">
        <v>1</v>
      </c>
      <c r="N134" s="213" t="s">
        <v>38</v>
      </c>
      <c r="O134" s="71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123</v>
      </c>
      <c r="AT134" s="216" t="s">
        <v>119</v>
      </c>
      <c r="AU134" s="216" t="s">
        <v>83</v>
      </c>
      <c r="AY134" s="17" t="s">
        <v>116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81</v>
      </c>
      <c r="BK134" s="217">
        <f>ROUND(I134*H134,2)</f>
        <v>0</v>
      </c>
      <c r="BL134" s="17" t="s">
        <v>123</v>
      </c>
      <c r="BM134" s="216" t="s">
        <v>141</v>
      </c>
    </row>
    <row r="135" spans="1:65" s="2" customFormat="1" ht="19.5">
      <c r="A135" s="34"/>
      <c r="B135" s="35"/>
      <c r="C135" s="36"/>
      <c r="D135" s="218" t="s">
        <v>124</v>
      </c>
      <c r="E135" s="36"/>
      <c r="F135" s="219" t="s">
        <v>135</v>
      </c>
      <c r="G135" s="36"/>
      <c r="H135" s="36"/>
      <c r="I135" s="115"/>
      <c r="J135" s="36"/>
      <c r="K135" s="36"/>
      <c r="L135" s="39"/>
      <c r="M135" s="220"/>
      <c r="N135" s="221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124</v>
      </c>
      <c r="AU135" s="17" t="s">
        <v>83</v>
      </c>
    </row>
    <row r="136" spans="1:65" s="13" customFormat="1" ht="22.5">
      <c r="B136" s="222"/>
      <c r="C136" s="223"/>
      <c r="D136" s="218" t="s">
        <v>125</v>
      </c>
      <c r="E136" s="224" t="s">
        <v>1</v>
      </c>
      <c r="F136" s="225" t="s">
        <v>444</v>
      </c>
      <c r="G136" s="223"/>
      <c r="H136" s="226">
        <v>438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125</v>
      </c>
      <c r="AU136" s="232" t="s">
        <v>83</v>
      </c>
      <c r="AV136" s="13" t="s">
        <v>83</v>
      </c>
      <c r="AW136" s="13" t="s">
        <v>30</v>
      </c>
      <c r="AX136" s="13" t="s">
        <v>73</v>
      </c>
      <c r="AY136" s="232" t="s">
        <v>116</v>
      </c>
    </row>
    <row r="137" spans="1:65" s="14" customFormat="1">
      <c r="B137" s="233"/>
      <c r="C137" s="234"/>
      <c r="D137" s="218" t="s">
        <v>125</v>
      </c>
      <c r="E137" s="235" t="s">
        <v>1</v>
      </c>
      <c r="F137" s="236" t="s">
        <v>127</v>
      </c>
      <c r="G137" s="234"/>
      <c r="H137" s="237">
        <v>438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125</v>
      </c>
      <c r="AU137" s="243" t="s">
        <v>83</v>
      </c>
      <c r="AV137" s="14" t="s">
        <v>123</v>
      </c>
      <c r="AW137" s="14" t="s">
        <v>30</v>
      </c>
      <c r="AX137" s="14" t="s">
        <v>81</v>
      </c>
      <c r="AY137" s="243" t="s">
        <v>116</v>
      </c>
    </row>
    <row r="138" spans="1:65" s="2" customFormat="1" ht="16.5" customHeight="1">
      <c r="A138" s="34"/>
      <c r="B138" s="35"/>
      <c r="C138" s="244" t="s">
        <v>117</v>
      </c>
      <c r="D138" s="244" t="s">
        <v>137</v>
      </c>
      <c r="E138" s="245" t="s">
        <v>138</v>
      </c>
      <c r="F138" s="246" t="s">
        <v>139</v>
      </c>
      <c r="G138" s="247" t="s">
        <v>140</v>
      </c>
      <c r="H138" s="248">
        <v>360.72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38</v>
      </c>
      <c r="O138" s="71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141</v>
      </c>
      <c r="AT138" s="216" t="s">
        <v>137</v>
      </c>
      <c r="AU138" s="216" t="s">
        <v>83</v>
      </c>
      <c r="AY138" s="17" t="s">
        <v>116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81</v>
      </c>
      <c r="BK138" s="217">
        <f>ROUND(I138*H138,2)</f>
        <v>0</v>
      </c>
      <c r="BL138" s="17" t="s">
        <v>123</v>
      </c>
      <c r="BM138" s="216" t="s">
        <v>145</v>
      </c>
    </row>
    <row r="139" spans="1:65" s="2" customFormat="1">
      <c r="A139" s="34"/>
      <c r="B139" s="35"/>
      <c r="C139" s="36"/>
      <c r="D139" s="218" t="s">
        <v>124</v>
      </c>
      <c r="E139" s="36"/>
      <c r="F139" s="219" t="s">
        <v>139</v>
      </c>
      <c r="G139" s="36"/>
      <c r="H139" s="36"/>
      <c r="I139" s="115"/>
      <c r="J139" s="36"/>
      <c r="K139" s="36"/>
      <c r="L139" s="39"/>
      <c r="M139" s="220"/>
      <c r="N139" s="221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124</v>
      </c>
      <c r="AU139" s="17" t="s">
        <v>83</v>
      </c>
    </row>
    <row r="140" spans="1:65" s="13" customFormat="1">
      <c r="B140" s="222"/>
      <c r="C140" s="223"/>
      <c r="D140" s="218" t="s">
        <v>125</v>
      </c>
      <c r="E140" s="224" t="s">
        <v>1</v>
      </c>
      <c r="F140" s="225" t="s">
        <v>448</v>
      </c>
      <c r="G140" s="223"/>
      <c r="H140" s="226">
        <v>360.72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125</v>
      </c>
      <c r="AU140" s="232" t="s">
        <v>83</v>
      </c>
      <c r="AV140" s="13" t="s">
        <v>83</v>
      </c>
      <c r="AW140" s="13" t="s">
        <v>30</v>
      </c>
      <c r="AX140" s="13" t="s">
        <v>73</v>
      </c>
      <c r="AY140" s="232" t="s">
        <v>116</v>
      </c>
    </row>
    <row r="141" spans="1:65" s="14" customFormat="1">
      <c r="B141" s="233"/>
      <c r="C141" s="234"/>
      <c r="D141" s="218" t="s">
        <v>125</v>
      </c>
      <c r="E141" s="235" t="s">
        <v>1</v>
      </c>
      <c r="F141" s="236" t="s">
        <v>127</v>
      </c>
      <c r="G141" s="234"/>
      <c r="H141" s="237">
        <v>360.72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125</v>
      </c>
      <c r="AU141" s="243" t="s">
        <v>83</v>
      </c>
      <c r="AV141" s="14" t="s">
        <v>123</v>
      </c>
      <c r="AW141" s="14" t="s">
        <v>30</v>
      </c>
      <c r="AX141" s="14" t="s">
        <v>81</v>
      </c>
      <c r="AY141" s="243" t="s">
        <v>116</v>
      </c>
    </row>
    <row r="142" spans="1:65" s="2" customFormat="1" ht="21.75" customHeight="1">
      <c r="A142" s="34"/>
      <c r="B142" s="35"/>
      <c r="C142" s="244" t="s">
        <v>136</v>
      </c>
      <c r="D142" s="244" t="s">
        <v>137</v>
      </c>
      <c r="E142" s="245" t="s">
        <v>143</v>
      </c>
      <c r="F142" s="246" t="s">
        <v>144</v>
      </c>
      <c r="G142" s="247" t="s">
        <v>130</v>
      </c>
      <c r="H142" s="248">
        <v>1752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38</v>
      </c>
      <c r="O142" s="71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141</v>
      </c>
      <c r="AT142" s="216" t="s">
        <v>137</v>
      </c>
      <c r="AU142" s="216" t="s">
        <v>83</v>
      </c>
      <c r="AY142" s="17" t="s">
        <v>116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81</v>
      </c>
      <c r="BK142" s="217">
        <f>ROUND(I142*H142,2)</f>
        <v>0</v>
      </c>
      <c r="BL142" s="17" t="s">
        <v>123</v>
      </c>
      <c r="BM142" s="216" t="s">
        <v>149</v>
      </c>
    </row>
    <row r="143" spans="1:65" s="2" customFormat="1" ht="19.5">
      <c r="A143" s="34"/>
      <c r="B143" s="35"/>
      <c r="C143" s="36"/>
      <c r="D143" s="218" t="s">
        <v>124</v>
      </c>
      <c r="E143" s="36"/>
      <c r="F143" s="219" t="s">
        <v>144</v>
      </c>
      <c r="G143" s="36"/>
      <c r="H143" s="36"/>
      <c r="I143" s="115"/>
      <c r="J143" s="36"/>
      <c r="K143" s="36"/>
      <c r="L143" s="39"/>
      <c r="M143" s="220"/>
      <c r="N143" s="221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124</v>
      </c>
      <c r="AU143" s="17" t="s">
        <v>83</v>
      </c>
    </row>
    <row r="144" spans="1:65" s="13" customFormat="1">
      <c r="B144" s="222"/>
      <c r="C144" s="223"/>
      <c r="D144" s="218" t="s">
        <v>125</v>
      </c>
      <c r="E144" s="224" t="s">
        <v>1</v>
      </c>
      <c r="F144" s="225" t="s">
        <v>449</v>
      </c>
      <c r="G144" s="223"/>
      <c r="H144" s="226">
        <v>1752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125</v>
      </c>
      <c r="AU144" s="232" t="s">
        <v>83</v>
      </c>
      <c r="AV144" s="13" t="s">
        <v>83</v>
      </c>
      <c r="AW144" s="13" t="s">
        <v>30</v>
      </c>
      <c r="AX144" s="13" t="s">
        <v>73</v>
      </c>
      <c r="AY144" s="232" t="s">
        <v>116</v>
      </c>
    </row>
    <row r="145" spans="1:65" s="14" customFormat="1">
      <c r="B145" s="233"/>
      <c r="C145" s="234"/>
      <c r="D145" s="218" t="s">
        <v>125</v>
      </c>
      <c r="E145" s="235" t="s">
        <v>1</v>
      </c>
      <c r="F145" s="236" t="s">
        <v>127</v>
      </c>
      <c r="G145" s="234"/>
      <c r="H145" s="237">
        <v>1752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125</v>
      </c>
      <c r="AU145" s="243" t="s">
        <v>83</v>
      </c>
      <c r="AV145" s="14" t="s">
        <v>123</v>
      </c>
      <c r="AW145" s="14" t="s">
        <v>30</v>
      </c>
      <c r="AX145" s="14" t="s">
        <v>81</v>
      </c>
      <c r="AY145" s="243" t="s">
        <v>116</v>
      </c>
    </row>
    <row r="146" spans="1:65" s="2" customFormat="1" ht="16.5" customHeight="1">
      <c r="A146" s="34"/>
      <c r="B146" s="35"/>
      <c r="C146" s="244" t="s">
        <v>151</v>
      </c>
      <c r="D146" s="244" t="s">
        <v>137</v>
      </c>
      <c r="E146" s="245" t="s">
        <v>164</v>
      </c>
      <c r="F146" s="246" t="s">
        <v>165</v>
      </c>
      <c r="G146" s="247" t="s">
        <v>130</v>
      </c>
      <c r="H146" s="248">
        <v>948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38</v>
      </c>
      <c r="O146" s="71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141</v>
      </c>
      <c r="AT146" s="216" t="s">
        <v>137</v>
      </c>
      <c r="AU146" s="216" t="s">
        <v>83</v>
      </c>
      <c r="AY146" s="17" t="s">
        <v>116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81</v>
      </c>
      <c r="BK146" s="217">
        <f>ROUND(I146*H146,2)</f>
        <v>0</v>
      </c>
      <c r="BL146" s="17" t="s">
        <v>123</v>
      </c>
      <c r="BM146" s="216" t="s">
        <v>154</v>
      </c>
    </row>
    <row r="147" spans="1:65" s="2" customFormat="1">
      <c r="A147" s="34"/>
      <c r="B147" s="35"/>
      <c r="C147" s="36"/>
      <c r="D147" s="218" t="s">
        <v>124</v>
      </c>
      <c r="E147" s="36"/>
      <c r="F147" s="219" t="s">
        <v>165</v>
      </c>
      <c r="G147" s="36"/>
      <c r="H147" s="36"/>
      <c r="I147" s="115"/>
      <c r="J147" s="36"/>
      <c r="K147" s="36"/>
      <c r="L147" s="39"/>
      <c r="M147" s="220"/>
      <c r="N147" s="221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124</v>
      </c>
      <c r="AU147" s="17" t="s">
        <v>83</v>
      </c>
    </row>
    <row r="148" spans="1:65" s="13" customFormat="1">
      <c r="B148" s="222"/>
      <c r="C148" s="223"/>
      <c r="D148" s="218" t="s">
        <v>125</v>
      </c>
      <c r="E148" s="224" t="s">
        <v>1</v>
      </c>
      <c r="F148" s="225" t="s">
        <v>450</v>
      </c>
      <c r="G148" s="223"/>
      <c r="H148" s="226">
        <v>948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125</v>
      </c>
      <c r="AU148" s="232" t="s">
        <v>83</v>
      </c>
      <c r="AV148" s="13" t="s">
        <v>83</v>
      </c>
      <c r="AW148" s="13" t="s">
        <v>30</v>
      </c>
      <c r="AX148" s="13" t="s">
        <v>73</v>
      </c>
      <c r="AY148" s="232" t="s">
        <v>116</v>
      </c>
    </row>
    <row r="149" spans="1:65" s="14" customFormat="1">
      <c r="B149" s="233"/>
      <c r="C149" s="234"/>
      <c r="D149" s="218" t="s">
        <v>125</v>
      </c>
      <c r="E149" s="235" t="s">
        <v>1</v>
      </c>
      <c r="F149" s="236" t="s">
        <v>127</v>
      </c>
      <c r="G149" s="234"/>
      <c r="H149" s="237">
        <v>948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125</v>
      </c>
      <c r="AU149" s="243" t="s">
        <v>83</v>
      </c>
      <c r="AV149" s="14" t="s">
        <v>123</v>
      </c>
      <c r="AW149" s="14" t="s">
        <v>30</v>
      </c>
      <c r="AX149" s="14" t="s">
        <v>81</v>
      </c>
      <c r="AY149" s="243" t="s">
        <v>116</v>
      </c>
    </row>
    <row r="150" spans="1:65" s="2" customFormat="1" ht="16.5" customHeight="1">
      <c r="A150" s="34"/>
      <c r="B150" s="35"/>
      <c r="C150" s="244" t="s">
        <v>141</v>
      </c>
      <c r="D150" s="244" t="s">
        <v>137</v>
      </c>
      <c r="E150" s="245" t="s">
        <v>451</v>
      </c>
      <c r="F150" s="246" t="s">
        <v>452</v>
      </c>
      <c r="G150" s="247" t="s">
        <v>171</v>
      </c>
      <c r="H150" s="248">
        <v>100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38</v>
      </c>
      <c r="O150" s="71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141</v>
      </c>
      <c r="AT150" s="216" t="s">
        <v>137</v>
      </c>
      <c r="AU150" s="216" t="s">
        <v>83</v>
      </c>
      <c r="AY150" s="17" t="s">
        <v>116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81</v>
      </c>
      <c r="BK150" s="217">
        <f>ROUND(I150*H150,2)</f>
        <v>0</v>
      </c>
      <c r="BL150" s="17" t="s">
        <v>123</v>
      </c>
      <c r="BM150" s="216" t="s">
        <v>166</v>
      </c>
    </row>
    <row r="151" spans="1:65" s="2" customFormat="1">
      <c r="A151" s="34"/>
      <c r="B151" s="35"/>
      <c r="C151" s="36"/>
      <c r="D151" s="218" t="s">
        <v>124</v>
      </c>
      <c r="E151" s="36"/>
      <c r="F151" s="219" t="s">
        <v>452</v>
      </c>
      <c r="G151" s="36"/>
      <c r="H151" s="36"/>
      <c r="I151" s="115"/>
      <c r="J151" s="36"/>
      <c r="K151" s="36"/>
      <c r="L151" s="39"/>
      <c r="M151" s="220"/>
      <c r="N151" s="221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124</v>
      </c>
      <c r="AU151" s="17" t="s">
        <v>83</v>
      </c>
    </row>
    <row r="152" spans="1:65" s="13" customFormat="1">
      <c r="B152" s="222"/>
      <c r="C152" s="223"/>
      <c r="D152" s="218" t="s">
        <v>125</v>
      </c>
      <c r="E152" s="224" t="s">
        <v>1</v>
      </c>
      <c r="F152" s="225" t="s">
        <v>323</v>
      </c>
      <c r="G152" s="223"/>
      <c r="H152" s="226">
        <v>100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125</v>
      </c>
      <c r="AU152" s="232" t="s">
        <v>83</v>
      </c>
      <c r="AV152" s="13" t="s">
        <v>83</v>
      </c>
      <c r="AW152" s="13" t="s">
        <v>30</v>
      </c>
      <c r="AX152" s="13" t="s">
        <v>73</v>
      </c>
      <c r="AY152" s="232" t="s">
        <v>116</v>
      </c>
    </row>
    <row r="153" spans="1:65" s="14" customFormat="1">
      <c r="B153" s="233"/>
      <c r="C153" s="234"/>
      <c r="D153" s="218" t="s">
        <v>125</v>
      </c>
      <c r="E153" s="235" t="s">
        <v>1</v>
      </c>
      <c r="F153" s="236" t="s">
        <v>127</v>
      </c>
      <c r="G153" s="234"/>
      <c r="H153" s="237">
        <v>100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125</v>
      </c>
      <c r="AU153" s="243" t="s">
        <v>83</v>
      </c>
      <c r="AV153" s="14" t="s">
        <v>123</v>
      </c>
      <c r="AW153" s="14" t="s">
        <v>30</v>
      </c>
      <c r="AX153" s="14" t="s">
        <v>81</v>
      </c>
      <c r="AY153" s="243" t="s">
        <v>116</v>
      </c>
    </row>
    <row r="154" spans="1:65" s="2" customFormat="1" ht="21.75" customHeight="1">
      <c r="A154" s="34"/>
      <c r="B154" s="35"/>
      <c r="C154" s="204" t="s">
        <v>159</v>
      </c>
      <c r="D154" s="204" t="s">
        <v>119</v>
      </c>
      <c r="E154" s="205" t="s">
        <v>169</v>
      </c>
      <c r="F154" s="206" t="s">
        <v>170</v>
      </c>
      <c r="G154" s="207" t="s">
        <v>171</v>
      </c>
      <c r="H154" s="208">
        <v>422</v>
      </c>
      <c r="I154" s="209"/>
      <c r="J154" s="210">
        <f>ROUND(I154*H154,2)</f>
        <v>0</v>
      </c>
      <c r="K154" s="211"/>
      <c r="L154" s="39"/>
      <c r="M154" s="212" t="s">
        <v>1</v>
      </c>
      <c r="N154" s="213" t="s">
        <v>38</v>
      </c>
      <c r="O154" s="71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123</v>
      </c>
      <c r="AT154" s="216" t="s">
        <v>119</v>
      </c>
      <c r="AU154" s="216" t="s">
        <v>83</v>
      </c>
      <c r="AY154" s="17" t="s">
        <v>116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81</v>
      </c>
      <c r="BK154" s="217">
        <f>ROUND(I154*H154,2)</f>
        <v>0</v>
      </c>
      <c r="BL154" s="17" t="s">
        <v>123</v>
      </c>
      <c r="BM154" s="216" t="s">
        <v>217</v>
      </c>
    </row>
    <row r="155" spans="1:65" s="2" customFormat="1">
      <c r="A155" s="34"/>
      <c r="B155" s="35"/>
      <c r="C155" s="36"/>
      <c r="D155" s="218" t="s">
        <v>124</v>
      </c>
      <c r="E155" s="36"/>
      <c r="F155" s="219" t="s">
        <v>170</v>
      </c>
      <c r="G155" s="36"/>
      <c r="H155" s="36"/>
      <c r="I155" s="115"/>
      <c r="J155" s="36"/>
      <c r="K155" s="36"/>
      <c r="L155" s="39"/>
      <c r="M155" s="220"/>
      <c r="N155" s="221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124</v>
      </c>
      <c r="AU155" s="17" t="s">
        <v>83</v>
      </c>
    </row>
    <row r="156" spans="1:65" s="13" customFormat="1" ht="22.5">
      <c r="B156" s="222"/>
      <c r="C156" s="223"/>
      <c r="D156" s="218" t="s">
        <v>125</v>
      </c>
      <c r="E156" s="224" t="s">
        <v>1</v>
      </c>
      <c r="F156" s="225" t="s">
        <v>453</v>
      </c>
      <c r="G156" s="223"/>
      <c r="H156" s="226">
        <v>422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125</v>
      </c>
      <c r="AU156" s="232" t="s">
        <v>83</v>
      </c>
      <c r="AV156" s="13" t="s">
        <v>83</v>
      </c>
      <c r="AW156" s="13" t="s">
        <v>30</v>
      </c>
      <c r="AX156" s="13" t="s">
        <v>73</v>
      </c>
      <c r="AY156" s="232" t="s">
        <v>116</v>
      </c>
    </row>
    <row r="157" spans="1:65" s="14" customFormat="1">
      <c r="B157" s="233"/>
      <c r="C157" s="234"/>
      <c r="D157" s="218" t="s">
        <v>125</v>
      </c>
      <c r="E157" s="235" t="s">
        <v>1</v>
      </c>
      <c r="F157" s="236" t="s">
        <v>127</v>
      </c>
      <c r="G157" s="234"/>
      <c r="H157" s="237">
        <v>422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125</v>
      </c>
      <c r="AU157" s="243" t="s">
        <v>83</v>
      </c>
      <c r="AV157" s="14" t="s">
        <v>123</v>
      </c>
      <c r="AW157" s="14" t="s">
        <v>30</v>
      </c>
      <c r="AX157" s="14" t="s">
        <v>81</v>
      </c>
      <c r="AY157" s="243" t="s">
        <v>116</v>
      </c>
    </row>
    <row r="158" spans="1:65" s="2" customFormat="1" ht="16.5" customHeight="1">
      <c r="A158" s="34"/>
      <c r="B158" s="35"/>
      <c r="C158" s="204" t="s">
        <v>145</v>
      </c>
      <c r="D158" s="204" t="s">
        <v>119</v>
      </c>
      <c r="E158" s="205" t="s">
        <v>175</v>
      </c>
      <c r="F158" s="206" t="s">
        <v>176</v>
      </c>
      <c r="G158" s="207" t="s">
        <v>130</v>
      </c>
      <c r="H158" s="208">
        <v>8</v>
      </c>
      <c r="I158" s="209"/>
      <c r="J158" s="210">
        <f>ROUND(I158*H158,2)</f>
        <v>0</v>
      </c>
      <c r="K158" s="211"/>
      <c r="L158" s="39"/>
      <c r="M158" s="212" t="s">
        <v>1</v>
      </c>
      <c r="N158" s="213" t="s">
        <v>38</v>
      </c>
      <c r="O158" s="71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123</v>
      </c>
      <c r="AT158" s="216" t="s">
        <v>119</v>
      </c>
      <c r="AU158" s="216" t="s">
        <v>83</v>
      </c>
      <c r="AY158" s="17" t="s">
        <v>116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81</v>
      </c>
      <c r="BK158" s="217">
        <f>ROUND(I158*H158,2)</f>
        <v>0</v>
      </c>
      <c r="BL158" s="17" t="s">
        <v>123</v>
      </c>
      <c r="BM158" s="216" t="s">
        <v>226</v>
      </c>
    </row>
    <row r="159" spans="1:65" s="2" customFormat="1">
      <c r="A159" s="34"/>
      <c r="B159" s="35"/>
      <c r="C159" s="36"/>
      <c r="D159" s="218" t="s">
        <v>124</v>
      </c>
      <c r="E159" s="36"/>
      <c r="F159" s="219" t="s">
        <v>176</v>
      </c>
      <c r="G159" s="36"/>
      <c r="H159" s="36"/>
      <c r="I159" s="115"/>
      <c r="J159" s="36"/>
      <c r="K159" s="36"/>
      <c r="L159" s="39"/>
      <c r="M159" s="220"/>
      <c r="N159" s="221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124</v>
      </c>
      <c r="AU159" s="17" t="s">
        <v>83</v>
      </c>
    </row>
    <row r="160" spans="1:65" s="13" customFormat="1">
      <c r="B160" s="222"/>
      <c r="C160" s="223"/>
      <c r="D160" s="218" t="s">
        <v>125</v>
      </c>
      <c r="E160" s="224" t="s">
        <v>1</v>
      </c>
      <c r="F160" s="225" t="s">
        <v>194</v>
      </c>
      <c r="G160" s="223"/>
      <c r="H160" s="226">
        <v>8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125</v>
      </c>
      <c r="AU160" s="232" t="s">
        <v>83</v>
      </c>
      <c r="AV160" s="13" t="s">
        <v>83</v>
      </c>
      <c r="AW160" s="13" t="s">
        <v>30</v>
      </c>
      <c r="AX160" s="13" t="s">
        <v>73</v>
      </c>
      <c r="AY160" s="232" t="s">
        <v>116</v>
      </c>
    </row>
    <row r="161" spans="1:65" s="14" customFormat="1">
      <c r="B161" s="233"/>
      <c r="C161" s="234"/>
      <c r="D161" s="218" t="s">
        <v>125</v>
      </c>
      <c r="E161" s="235" t="s">
        <v>1</v>
      </c>
      <c r="F161" s="236" t="s">
        <v>127</v>
      </c>
      <c r="G161" s="234"/>
      <c r="H161" s="237">
        <v>8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125</v>
      </c>
      <c r="AU161" s="243" t="s">
        <v>83</v>
      </c>
      <c r="AV161" s="14" t="s">
        <v>123</v>
      </c>
      <c r="AW161" s="14" t="s">
        <v>30</v>
      </c>
      <c r="AX161" s="14" t="s">
        <v>81</v>
      </c>
      <c r="AY161" s="243" t="s">
        <v>116</v>
      </c>
    </row>
    <row r="162" spans="1:65" s="2" customFormat="1" ht="16.5" customHeight="1">
      <c r="A162" s="34"/>
      <c r="B162" s="35"/>
      <c r="C162" s="204" t="s">
        <v>168</v>
      </c>
      <c r="D162" s="204" t="s">
        <v>119</v>
      </c>
      <c r="E162" s="205" t="s">
        <v>180</v>
      </c>
      <c r="F162" s="206" t="s">
        <v>181</v>
      </c>
      <c r="G162" s="207" t="s">
        <v>182</v>
      </c>
      <c r="H162" s="208">
        <v>24</v>
      </c>
      <c r="I162" s="209"/>
      <c r="J162" s="210">
        <f>ROUND(I162*H162,2)</f>
        <v>0</v>
      </c>
      <c r="K162" s="211"/>
      <c r="L162" s="39"/>
      <c r="M162" s="212" t="s">
        <v>1</v>
      </c>
      <c r="N162" s="213" t="s">
        <v>38</v>
      </c>
      <c r="O162" s="71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123</v>
      </c>
      <c r="AT162" s="216" t="s">
        <v>119</v>
      </c>
      <c r="AU162" s="216" t="s">
        <v>83</v>
      </c>
      <c r="AY162" s="17" t="s">
        <v>116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81</v>
      </c>
      <c r="BK162" s="217">
        <f>ROUND(I162*H162,2)</f>
        <v>0</v>
      </c>
      <c r="BL162" s="17" t="s">
        <v>123</v>
      </c>
      <c r="BM162" s="216" t="s">
        <v>172</v>
      </c>
    </row>
    <row r="163" spans="1:65" s="2" customFormat="1">
      <c r="A163" s="34"/>
      <c r="B163" s="35"/>
      <c r="C163" s="36"/>
      <c r="D163" s="218" t="s">
        <v>124</v>
      </c>
      <c r="E163" s="36"/>
      <c r="F163" s="219" t="s">
        <v>181</v>
      </c>
      <c r="G163" s="36"/>
      <c r="H163" s="36"/>
      <c r="I163" s="115"/>
      <c r="J163" s="36"/>
      <c r="K163" s="36"/>
      <c r="L163" s="39"/>
      <c r="M163" s="220"/>
      <c r="N163" s="221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124</v>
      </c>
      <c r="AU163" s="17" t="s">
        <v>83</v>
      </c>
    </row>
    <row r="164" spans="1:65" s="13" customFormat="1">
      <c r="B164" s="222"/>
      <c r="C164" s="223"/>
      <c r="D164" s="218" t="s">
        <v>125</v>
      </c>
      <c r="E164" s="224" t="s">
        <v>1</v>
      </c>
      <c r="F164" s="225" t="s">
        <v>454</v>
      </c>
      <c r="G164" s="223"/>
      <c r="H164" s="226">
        <v>24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125</v>
      </c>
      <c r="AU164" s="232" t="s">
        <v>83</v>
      </c>
      <c r="AV164" s="13" t="s">
        <v>83</v>
      </c>
      <c r="AW164" s="13" t="s">
        <v>30</v>
      </c>
      <c r="AX164" s="13" t="s">
        <v>73</v>
      </c>
      <c r="AY164" s="232" t="s">
        <v>116</v>
      </c>
    </row>
    <row r="165" spans="1:65" s="14" customFormat="1">
      <c r="B165" s="233"/>
      <c r="C165" s="234"/>
      <c r="D165" s="218" t="s">
        <v>125</v>
      </c>
      <c r="E165" s="235" t="s">
        <v>1</v>
      </c>
      <c r="F165" s="236" t="s">
        <v>127</v>
      </c>
      <c r="G165" s="234"/>
      <c r="H165" s="237">
        <v>24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125</v>
      </c>
      <c r="AU165" s="243" t="s">
        <v>83</v>
      </c>
      <c r="AV165" s="14" t="s">
        <v>123</v>
      </c>
      <c r="AW165" s="14" t="s">
        <v>30</v>
      </c>
      <c r="AX165" s="14" t="s">
        <v>81</v>
      </c>
      <c r="AY165" s="243" t="s">
        <v>116</v>
      </c>
    </row>
    <row r="166" spans="1:65" s="2" customFormat="1" ht="21.75" customHeight="1">
      <c r="A166" s="34"/>
      <c r="B166" s="35"/>
      <c r="C166" s="204" t="s">
        <v>149</v>
      </c>
      <c r="D166" s="204" t="s">
        <v>119</v>
      </c>
      <c r="E166" s="205" t="s">
        <v>206</v>
      </c>
      <c r="F166" s="206" t="s">
        <v>207</v>
      </c>
      <c r="G166" s="207" t="s">
        <v>208</v>
      </c>
      <c r="H166" s="208">
        <v>2</v>
      </c>
      <c r="I166" s="209"/>
      <c r="J166" s="210">
        <f>ROUND(I166*H166,2)</f>
        <v>0</v>
      </c>
      <c r="K166" s="211"/>
      <c r="L166" s="39"/>
      <c r="M166" s="212" t="s">
        <v>1</v>
      </c>
      <c r="N166" s="213" t="s">
        <v>38</v>
      </c>
      <c r="O166" s="71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123</v>
      </c>
      <c r="AT166" s="216" t="s">
        <v>119</v>
      </c>
      <c r="AU166" s="216" t="s">
        <v>83</v>
      </c>
      <c r="AY166" s="17" t="s">
        <v>116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81</v>
      </c>
      <c r="BK166" s="217">
        <f>ROUND(I166*H166,2)</f>
        <v>0</v>
      </c>
      <c r="BL166" s="17" t="s">
        <v>123</v>
      </c>
      <c r="BM166" s="216" t="s">
        <v>177</v>
      </c>
    </row>
    <row r="167" spans="1:65" s="2" customFormat="1">
      <c r="A167" s="34"/>
      <c r="B167" s="35"/>
      <c r="C167" s="36"/>
      <c r="D167" s="218" t="s">
        <v>124</v>
      </c>
      <c r="E167" s="36"/>
      <c r="F167" s="219" t="s">
        <v>207</v>
      </c>
      <c r="G167" s="36"/>
      <c r="H167" s="36"/>
      <c r="I167" s="115"/>
      <c r="J167" s="36"/>
      <c r="K167" s="36"/>
      <c r="L167" s="39"/>
      <c r="M167" s="220"/>
      <c r="N167" s="221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124</v>
      </c>
      <c r="AU167" s="17" t="s">
        <v>83</v>
      </c>
    </row>
    <row r="168" spans="1:65" s="13" customFormat="1">
      <c r="B168" s="222"/>
      <c r="C168" s="223"/>
      <c r="D168" s="218" t="s">
        <v>125</v>
      </c>
      <c r="E168" s="224" t="s">
        <v>1</v>
      </c>
      <c r="F168" s="225" t="s">
        <v>455</v>
      </c>
      <c r="G168" s="223"/>
      <c r="H168" s="226">
        <v>2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125</v>
      </c>
      <c r="AU168" s="232" t="s">
        <v>83</v>
      </c>
      <c r="AV168" s="13" t="s">
        <v>83</v>
      </c>
      <c r="AW168" s="13" t="s">
        <v>30</v>
      </c>
      <c r="AX168" s="13" t="s">
        <v>73</v>
      </c>
      <c r="AY168" s="232" t="s">
        <v>116</v>
      </c>
    </row>
    <row r="169" spans="1:65" s="14" customFormat="1">
      <c r="B169" s="233"/>
      <c r="C169" s="234"/>
      <c r="D169" s="218" t="s">
        <v>125</v>
      </c>
      <c r="E169" s="235" t="s">
        <v>1</v>
      </c>
      <c r="F169" s="236" t="s">
        <v>127</v>
      </c>
      <c r="G169" s="234"/>
      <c r="H169" s="237">
        <v>2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125</v>
      </c>
      <c r="AU169" s="243" t="s">
        <v>83</v>
      </c>
      <c r="AV169" s="14" t="s">
        <v>123</v>
      </c>
      <c r="AW169" s="14" t="s">
        <v>30</v>
      </c>
      <c r="AX169" s="14" t="s">
        <v>81</v>
      </c>
      <c r="AY169" s="243" t="s">
        <v>116</v>
      </c>
    </row>
    <row r="170" spans="1:65" s="2" customFormat="1" ht="21.75" customHeight="1">
      <c r="A170" s="34"/>
      <c r="B170" s="35"/>
      <c r="C170" s="204" t="s">
        <v>179</v>
      </c>
      <c r="D170" s="204" t="s">
        <v>119</v>
      </c>
      <c r="E170" s="205" t="s">
        <v>211</v>
      </c>
      <c r="F170" s="206" t="s">
        <v>212</v>
      </c>
      <c r="G170" s="207" t="s">
        <v>213</v>
      </c>
      <c r="H170" s="208">
        <v>34</v>
      </c>
      <c r="I170" s="209"/>
      <c r="J170" s="210">
        <f>ROUND(I170*H170,2)</f>
        <v>0</v>
      </c>
      <c r="K170" s="211"/>
      <c r="L170" s="39"/>
      <c r="M170" s="212" t="s">
        <v>1</v>
      </c>
      <c r="N170" s="213" t="s">
        <v>38</v>
      </c>
      <c r="O170" s="71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6" t="s">
        <v>123</v>
      </c>
      <c r="AT170" s="216" t="s">
        <v>119</v>
      </c>
      <c r="AU170" s="216" t="s">
        <v>83</v>
      </c>
      <c r="AY170" s="17" t="s">
        <v>116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81</v>
      </c>
      <c r="BK170" s="217">
        <f>ROUND(I170*H170,2)</f>
        <v>0</v>
      </c>
      <c r="BL170" s="17" t="s">
        <v>123</v>
      </c>
      <c r="BM170" s="216" t="s">
        <v>183</v>
      </c>
    </row>
    <row r="171" spans="1:65" s="2" customFormat="1" ht="19.5">
      <c r="A171" s="34"/>
      <c r="B171" s="35"/>
      <c r="C171" s="36"/>
      <c r="D171" s="218" t="s">
        <v>124</v>
      </c>
      <c r="E171" s="36"/>
      <c r="F171" s="219" t="s">
        <v>212</v>
      </c>
      <c r="G171" s="36"/>
      <c r="H171" s="36"/>
      <c r="I171" s="115"/>
      <c r="J171" s="36"/>
      <c r="K171" s="36"/>
      <c r="L171" s="39"/>
      <c r="M171" s="220"/>
      <c r="N171" s="221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124</v>
      </c>
      <c r="AU171" s="17" t="s">
        <v>83</v>
      </c>
    </row>
    <row r="172" spans="1:65" s="13" customFormat="1">
      <c r="B172" s="222"/>
      <c r="C172" s="223"/>
      <c r="D172" s="218" t="s">
        <v>125</v>
      </c>
      <c r="E172" s="224" t="s">
        <v>1</v>
      </c>
      <c r="F172" s="225" t="s">
        <v>215</v>
      </c>
      <c r="G172" s="223"/>
      <c r="H172" s="226">
        <v>10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125</v>
      </c>
      <c r="AU172" s="232" t="s">
        <v>83</v>
      </c>
      <c r="AV172" s="13" t="s">
        <v>83</v>
      </c>
      <c r="AW172" s="13" t="s">
        <v>30</v>
      </c>
      <c r="AX172" s="13" t="s">
        <v>73</v>
      </c>
      <c r="AY172" s="232" t="s">
        <v>116</v>
      </c>
    </row>
    <row r="173" spans="1:65" s="13" customFormat="1">
      <c r="B173" s="222"/>
      <c r="C173" s="223"/>
      <c r="D173" s="218" t="s">
        <v>125</v>
      </c>
      <c r="E173" s="224" t="s">
        <v>1</v>
      </c>
      <c r="F173" s="225" t="s">
        <v>216</v>
      </c>
      <c r="G173" s="223"/>
      <c r="H173" s="226">
        <v>24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125</v>
      </c>
      <c r="AU173" s="232" t="s">
        <v>83</v>
      </c>
      <c r="AV173" s="13" t="s">
        <v>83</v>
      </c>
      <c r="AW173" s="13" t="s">
        <v>30</v>
      </c>
      <c r="AX173" s="13" t="s">
        <v>73</v>
      </c>
      <c r="AY173" s="232" t="s">
        <v>116</v>
      </c>
    </row>
    <row r="174" spans="1:65" s="14" customFormat="1">
      <c r="B174" s="233"/>
      <c r="C174" s="234"/>
      <c r="D174" s="218" t="s">
        <v>125</v>
      </c>
      <c r="E174" s="235" t="s">
        <v>1</v>
      </c>
      <c r="F174" s="236" t="s">
        <v>127</v>
      </c>
      <c r="G174" s="234"/>
      <c r="H174" s="237">
        <v>34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125</v>
      </c>
      <c r="AU174" s="243" t="s">
        <v>83</v>
      </c>
      <c r="AV174" s="14" t="s">
        <v>123</v>
      </c>
      <c r="AW174" s="14" t="s">
        <v>30</v>
      </c>
      <c r="AX174" s="14" t="s">
        <v>81</v>
      </c>
      <c r="AY174" s="243" t="s">
        <v>116</v>
      </c>
    </row>
    <row r="175" spans="1:65" s="2" customFormat="1" ht="21.75" customHeight="1">
      <c r="A175" s="34"/>
      <c r="B175" s="35"/>
      <c r="C175" s="204" t="s">
        <v>154</v>
      </c>
      <c r="D175" s="204" t="s">
        <v>119</v>
      </c>
      <c r="E175" s="205" t="s">
        <v>218</v>
      </c>
      <c r="F175" s="206" t="s">
        <v>219</v>
      </c>
      <c r="G175" s="207" t="s">
        <v>213</v>
      </c>
      <c r="H175" s="208">
        <v>2</v>
      </c>
      <c r="I175" s="209"/>
      <c r="J175" s="210">
        <f>ROUND(I175*H175,2)</f>
        <v>0</v>
      </c>
      <c r="K175" s="211"/>
      <c r="L175" s="39"/>
      <c r="M175" s="212" t="s">
        <v>1</v>
      </c>
      <c r="N175" s="213" t="s">
        <v>38</v>
      </c>
      <c r="O175" s="71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6" t="s">
        <v>123</v>
      </c>
      <c r="AT175" s="216" t="s">
        <v>119</v>
      </c>
      <c r="AU175" s="216" t="s">
        <v>83</v>
      </c>
      <c r="AY175" s="17" t="s">
        <v>116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81</v>
      </c>
      <c r="BK175" s="217">
        <f>ROUND(I175*H175,2)</f>
        <v>0</v>
      </c>
      <c r="BL175" s="17" t="s">
        <v>123</v>
      </c>
      <c r="BM175" s="216" t="s">
        <v>187</v>
      </c>
    </row>
    <row r="176" spans="1:65" s="2" customFormat="1" ht="19.5">
      <c r="A176" s="34"/>
      <c r="B176" s="35"/>
      <c r="C176" s="36"/>
      <c r="D176" s="218" t="s">
        <v>124</v>
      </c>
      <c r="E176" s="36"/>
      <c r="F176" s="219" t="s">
        <v>219</v>
      </c>
      <c r="G176" s="36"/>
      <c r="H176" s="36"/>
      <c r="I176" s="115"/>
      <c r="J176" s="36"/>
      <c r="K176" s="36"/>
      <c r="L176" s="39"/>
      <c r="M176" s="220"/>
      <c r="N176" s="221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124</v>
      </c>
      <c r="AU176" s="17" t="s">
        <v>83</v>
      </c>
    </row>
    <row r="177" spans="1:65" s="13" customFormat="1">
      <c r="B177" s="222"/>
      <c r="C177" s="223"/>
      <c r="D177" s="218" t="s">
        <v>125</v>
      </c>
      <c r="E177" s="224" t="s">
        <v>1</v>
      </c>
      <c r="F177" s="225" t="s">
        <v>83</v>
      </c>
      <c r="G177" s="223"/>
      <c r="H177" s="226">
        <v>2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125</v>
      </c>
      <c r="AU177" s="232" t="s">
        <v>83</v>
      </c>
      <c r="AV177" s="13" t="s">
        <v>83</v>
      </c>
      <c r="AW177" s="13" t="s">
        <v>30</v>
      </c>
      <c r="AX177" s="13" t="s">
        <v>73</v>
      </c>
      <c r="AY177" s="232" t="s">
        <v>116</v>
      </c>
    </row>
    <row r="178" spans="1:65" s="14" customFormat="1">
      <c r="B178" s="233"/>
      <c r="C178" s="234"/>
      <c r="D178" s="218" t="s">
        <v>125</v>
      </c>
      <c r="E178" s="235" t="s">
        <v>1</v>
      </c>
      <c r="F178" s="236" t="s">
        <v>127</v>
      </c>
      <c r="G178" s="234"/>
      <c r="H178" s="237">
        <v>2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125</v>
      </c>
      <c r="AU178" s="243" t="s">
        <v>83</v>
      </c>
      <c r="AV178" s="14" t="s">
        <v>123</v>
      </c>
      <c r="AW178" s="14" t="s">
        <v>30</v>
      </c>
      <c r="AX178" s="14" t="s">
        <v>81</v>
      </c>
      <c r="AY178" s="243" t="s">
        <v>116</v>
      </c>
    </row>
    <row r="179" spans="1:65" s="2" customFormat="1" ht="33" customHeight="1">
      <c r="A179" s="34"/>
      <c r="B179" s="35"/>
      <c r="C179" s="204" t="s">
        <v>8</v>
      </c>
      <c r="D179" s="204" t="s">
        <v>119</v>
      </c>
      <c r="E179" s="205" t="s">
        <v>222</v>
      </c>
      <c r="F179" s="206" t="s">
        <v>223</v>
      </c>
      <c r="G179" s="207" t="s">
        <v>171</v>
      </c>
      <c r="H179" s="208">
        <v>706</v>
      </c>
      <c r="I179" s="209"/>
      <c r="J179" s="210">
        <f>ROUND(I179*H179,2)</f>
        <v>0</v>
      </c>
      <c r="K179" s="211"/>
      <c r="L179" s="39"/>
      <c r="M179" s="212" t="s">
        <v>1</v>
      </c>
      <c r="N179" s="213" t="s">
        <v>38</v>
      </c>
      <c r="O179" s="71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6" t="s">
        <v>123</v>
      </c>
      <c r="AT179" s="216" t="s">
        <v>119</v>
      </c>
      <c r="AU179" s="216" t="s">
        <v>83</v>
      </c>
      <c r="AY179" s="17" t="s">
        <v>116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81</v>
      </c>
      <c r="BK179" s="217">
        <f>ROUND(I179*H179,2)</f>
        <v>0</v>
      </c>
      <c r="BL179" s="17" t="s">
        <v>123</v>
      </c>
      <c r="BM179" s="216" t="s">
        <v>190</v>
      </c>
    </row>
    <row r="180" spans="1:65" s="2" customFormat="1" ht="19.5">
      <c r="A180" s="34"/>
      <c r="B180" s="35"/>
      <c r="C180" s="36"/>
      <c r="D180" s="218" t="s">
        <v>124</v>
      </c>
      <c r="E180" s="36"/>
      <c r="F180" s="219" t="s">
        <v>223</v>
      </c>
      <c r="G180" s="36"/>
      <c r="H180" s="36"/>
      <c r="I180" s="115"/>
      <c r="J180" s="36"/>
      <c r="K180" s="36"/>
      <c r="L180" s="39"/>
      <c r="M180" s="220"/>
      <c r="N180" s="221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124</v>
      </c>
      <c r="AU180" s="17" t="s">
        <v>83</v>
      </c>
    </row>
    <row r="181" spans="1:65" s="13" customFormat="1">
      <c r="B181" s="222"/>
      <c r="C181" s="223"/>
      <c r="D181" s="218" t="s">
        <v>125</v>
      </c>
      <c r="E181" s="224" t="s">
        <v>1</v>
      </c>
      <c r="F181" s="225" t="s">
        <v>456</v>
      </c>
      <c r="G181" s="223"/>
      <c r="H181" s="226">
        <v>706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125</v>
      </c>
      <c r="AU181" s="232" t="s">
        <v>83</v>
      </c>
      <c r="AV181" s="13" t="s">
        <v>83</v>
      </c>
      <c r="AW181" s="13" t="s">
        <v>30</v>
      </c>
      <c r="AX181" s="13" t="s">
        <v>73</v>
      </c>
      <c r="AY181" s="232" t="s">
        <v>116</v>
      </c>
    </row>
    <row r="182" spans="1:65" s="14" customFormat="1">
      <c r="B182" s="233"/>
      <c r="C182" s="234"/>
      <c r="D182" s="218" t="s">
        <v>125</v>
      </c>
      <c r="E182" s="235" t="s">
        <v>1</v>
      </c>
      <c r="F182" s="236" t="s">
        <v>127</v>
      </c>
      <c r="G182" s="234"/>
      <c r="H182" s="237">
        <v>706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125</v>
      </c>
      <c r="AU182" s="243" t="s">
        <v>83</v>
      </c>
      <c r="AV182" s="14" t="s">
        <v>123</v>
      </c>
      <c r="AW182" s="14" t="s">
        <v>30</v>
      </c>
      <c r="AX182" s="14" t="s">
        <v>81</v>
      </c>
      <c r="AY182" s="243" t="s">
        <v>116</v>
      </c>
    </row>
    <row r="183" spans="1:65" s="2" customFormat="1" ht="33" customHeight="1">
      <c r="A183" s="34"/>
      <c r="B183" s="35"/>
      <c r="C183" s="204" t="s">
        <v>158</v>
      </c>
      <c r="D183" s="204" t="s">
        <v>119</v>
      </c>
      <c r="E183" s="205" t="s">
        <v>227</v>
      </c>
      <c r="F183" s="206" t="s">
        <v>228</v>
      </c>
      <c r="G183" s="207" t="s">
        <v>171</v>
      </c>
      <c r="H183" s="208">
        <v>706</v>
      </c>
      <c r="I183" s="209"/>
      <c r="J183" s="210">
        <f>ROUND(I183*H183,2)</f>
        <v>0</v>
      </c>
      <c r="K183" s="211"/>
      <c r="L183" s="39"/>
      <c r="M183" s="212" t="s">
        <v>1</v>
      </c>
      <c r="N183" s="213" t="s">
        <v>38</v>
      </c>
      <c r="O183" s="71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6" t="s">
        <v>123</v>
      </c>
      <c r="AT183" s="216" t="s">
        <v>119</v>
      </c>
      <c r="AU183" s="216" t="s">
        <v>83</v>
      </c>
      <c r="AY183" s="17" t="s">
        <v>116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81</v>
      </c>
      <c r="BK183" s="217">
        <f>ROUND(I183*H183,2)</f>
        <v>0</v>
      </c>
      <c r="BL183" s="17" t="s">
        <v>123</v>
      </c>
      <c r="BM183" s="216" t="s">
        <v>193</v>
      </c>
    </row>
    <row r="184" spans="1:65" s="2" customFormat="1" ht="19.5">
      <c r="A184" s="34"/>
      <c r="B184" s="35"/>
      <c r="C184" s="36"/>
      <c r="D184" s="218" t="s">
        <v>124</v>
      </c>
      <c r="E184" s="36"/>
      <c r="F184" s="219" t="s">
        <v>228</v>
      </c>
      <c r="G184" s="36"/>
      <c r="H184" s="36"/>
      <c r="I184" s="115"/>
      <c r="J184" s="36"/>
      <c r="K184" s="36"/>
      <c r="L184" s="39"/>
      <c r="M184" s="220"/>
      <c r="N184" s="221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124</v>
      </c>
      <c r="AU184" s="17" t="s">
        <v>83</v>
      </c>
    </row>
    <row r="185" spans="1:65" s="13" customFormat="1">
      <c r="B185" s="222"/>
      <c r="C185" s="223"/>
      <c r="D185" s="218" t="s">
        <v>125</v>
      </c>
      <c r="E185" s="224" t="s">
        <v>1</v>
      </c>
      <c r="F185" s="225" t="s">
        <v>456</v>
      </c>
      <c r="G185" s="223"/>
      <c r="H185" s="226">
        <v>706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125</v>
      </c>
      <c r="AU185" s="232" t="s">
        <v>83</v>
      </c>
      <c r="AV185" s="13" t="s">
        <v>83</v>
      </c>
      <c r="AW185" s="13" t="s">
        <v>30</v>
      </c>
      <c r="AX185" s="13" t="s">
        <v>73</v>
      </c>
      <c r="AY185" s="232" t="s">
        <v>116</v>
      </c>
    </row>
    <row r="186" spans="1:65" s="14" customFormat="1">
      <c r="B186" s="233"/>
      <c r="C186" s="234"/>
      <c r="D186" s="218" t="s">
        <v>125</v>
      </c>
      <c r="E186" s="235" t="s">
        <v>1</v>
      </c>
      <c r="F186" s="236" t="s">
        <v>127</v>
      </c>
      <c r="G186" s="234"/>
      <c r="H186" s="237">
        <v>706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125</v>
      </c>
      <c r="AU186" s="243" t="s">
        <v>83</v>
      </c>
      <c r="AV186" s="14" t="s">
        <v>123</v>
      </c>
      <c r="AW186" s="14" t="s">
        <v>30</v>
      </c>
      <c r="AX186" s="14" t="s">
        <v>81</v>
      </c>
      <c r="AY186" s="243" t="s">
        <v>116</v>
      </c>
    </row>
    <row r="187" spans="1:65" s="2" customFormat="1" ht="16.5" customHeight="1">
      <c r="A187" s="34"/>
      <c r="B187" s="35"/>
      <c r="C187" s="204" t="s">
        <v>195</v>
      </c>
      <c r="D187" s="204" t="s">
        <v>119</v>
      </c>
      <c r="E187" s="205" t="s">
        <v>231</v>
      </c>
      <c r="F187" s="206" t="s">
        <v>232</v>
      </c>
      <c r="G187" s="207" t="s">
        <v>130</v>
      </c>
      <c r="H187" s="208">
        <v>81</v>
      </c>
      <c r="I187" s="209"/>
      <c r="J187" s="210">
        <f>ROUND(I187*H187,2)</f>
        <v>0</v>
      </c>
      <c r="K187" s="211"/>
      <c r="L187" s="39"/>
      <c r="M187" s="212" t="s">
        <v>1</v>
      </c>
      <c r="N187" s="213" t="s">
        <v>38</v>
      </c>
      <c r="O187" s="71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123</v>
      </c>
      <c r="AT187" s="216" t="s">
        <v>119</v>
      </c>
      <c r="AU187" s="216" t="s">
        <v>83</v>
      </c>
      <c r="AY187" s="17" t="s">
        <v>116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81</v>
      </c>
      <c r="BK187" s="217">
        <f>ROUND(I187*H187,2)</f>
        <v>0</v>
      </c>
      <c r="BL187" s="17" t="s">
        <v>123</v>
      </c>
      <c r="BM187" s="216" t="s">
        <v>198</v>
      </c>
    </row>
    <row r="188" spans="1:65" s="2" customFormat="1">
      <c r="A188" s="34"/>
      <c r="B188" s="35"/>
      <c r="C188" s="36"/>
      <c r="D188" s="218" t="s">
        <v>124</v>
      </c>
      <c r="E188" s="36"/>
      <c r="F188" s="219" t="s">
        <v>232</v>
      </c>
      <c r="G188" s="36"/>
      <c r="H188" s="36"/>
      <c r="I188" s="115"/>
      <c r="J188" s="36"/>
      <c r="K188" s="36"/>
      <c r="L188" s="39"/>
      <c r="M188" s="220"/>
      <c r="N188" s="221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124</v>
      </c>
      <c r="AU188" s="17" t="s">
        <v>83</v>
      </c>
    </row>
    <row r="189" spans="1:65" s="13" customFormat="1">
      <c r="B189" s="222"/>
      <c r="C189" s="223"/>
      <c r="D189" s="218" t="s">
        <v>125</v>
      </c>
      <c r="E189" s="224" t="s">
        <v>1</v>
      </c>
      <c r="F189" s="225" t="s">
        <v>457</v>
      </c>
      <c r="G189" s="223"/>
      <c r="H189" s="226">
        <v>81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125</v>
      </c>
      <c r="AU189" s="232" t="s">
        <v>83</v>
      </c>
      <c r="AV189" s="13" t="s">
        <v>83</v>
      </c>
      <c r="AW189" s="13" t="s">
        <v>30</v>
      </c>
      <c r="AX189" s="13" t="s">
        <v>73</v>
      </c>
      <c r="AY189" s="232" t="s">
        <v>116</v>
      </c>
    </row>
    <row r="190" spans="1:65" s="14" customFormat="1">
      <c r="B190" s="233"/>
      <c r="C190" s="234"/>
      <c r="D190" s="218" t="s">
        <v>125</v>
      </c>
      <c r="E190" s="235" t="s">
        <v>1</v>
      </c>
      <c r="F190" s="236" t="s">
        <v>127</v>
      </c>
      <c r="G190" s="234"/>
      <c r="H190" s="237">
        <v>81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125</v>
      </c>
      <c r="AU190" s="243" t="s">
        <v>83</v>
      </c>
      <c r="AV190" s="14" t="s">
        <v>123</v>
      </c>
      <c r="AW190" s="14" t="s">
        <v>30</v>
      </c>
      <c r="AX190" s="14" t="s">
        <v>81</v>
      </c>
      <c r="AY190" s="243" t="s">
        <v>116</v>
      </c>
    </row>
    <row r="191" spans="1:65" s="2" customFormat="1" ht="16.5" customHeight="1">
      <c r="A191" s="34"/>
      <c r="B191" s="35"/>
      <c r="C191" s="244" t="s">
        <v>162</v>
      </c>
      <c r="D191" s="244" t="s">
        <v>137</v>
      </c>
      <c r="E191" s="245" t="s">
        <v>235</v>
      </c>
      <c r="F191" s="246" t="s">
        <v>236</v>
      </c>
      <c r="G191" s="247" t="s">
        <v>130</v>
      </c>
      <c r="H191" s="248">
        <v>81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38</v>
      </c>
      <c r="O191" s="71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6" t="s">
        <v>141</v>
      </c>
      <c r="AT191" s="216" t="s">
        <v>137</v>
      </c>
      <c r="AU191" s="216" t="s">
        <v>83</v>
      </c>
      <c r="AY191" s="17" t="s">
        <v>116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81</v>
      </c>
      <c r="BK191" s="217">
        <f>ROUND(I191*H191,2)</f>
        <v>0</v>
      </c>
      <c r="BL191" s="17" t="s">
        <v>123</v>
      </c>
      <c r="BM191" s="216" t="s">
        <v>199</v>
      </c>
    </row>
    <row r="192" spans="1:65" s="2" customFormat="1">
      <c r="A192" s="34"/>
      <c r="B192" s="35"/>
      <c r="C192" s="36"/>
      <c r="D192" s="218" t="s">
        <v>124</v>
      </c>
      <c r="E192" s="36"/>
      <c r="F192" s="219" t="s">
        <v>236</v>
      </c>
      <c r="G192" s="36"/>
      <c r="H192" s="36"/>
      <c r="I192" s="115"/>
      <c r="J192" s="36"/>
      <c r="K192" s="36"/>
      <c r="L192" s="39"/>
      <c r="M192" s="220"/>
      <c r="N192" s="221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124</v>
      </c>
      <c r="AU192" s="17" t="s">
        <v>83</v>
      </c>
    </row>
    <row r="193" spans="1:65" s="13" customFormat="1">
      <c r="B193" s="222"/>
      <c r="C193" s="223"/>
      <c r="D193" s="218" t="s">
        <v>125</v>
      </c>
      <c r="E193" s="224" t="s">
        <v>1</v>
      </c>
      <c r="F193" s="225" t="s">
        <v>457</v>
      </c>
      <c r="G193" s="223"/>
      <c r="H193" s="226">
        <v>81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125</v>
      </c>
      <c r="AU193" s="232" t="s">
        <v>83</v>
      </c>
      <c r="AV193" s="13" t="s">
        <v>83</v>
      </c>
      <c r="AW193" s="13" t="s">
        <v>30</v>
      </c>
      <c r="AX193" s="13" t="s">
        <v>73</v>
      </c>
      <c r="AY193" s="232" t="s">
        <v>116</v>
      </c>
    </row>
    <row r="194" spans="1:65" s="14" customFormat="1">
      <c r="B194" s="233"/>
      <c r="C194" s="234"/>
      <c r="D194" s="218" t="s">
        <v>125</v>
      </c>
      <c r="E194" s="235" t="s">
        <v>1</v>
      </c>
      <c r="F194" s="236" t="s">
        <v>127</v>
      </c>
      <c r="G194" s="234"/>
      <c r="H194" s="237">
        <v>81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125</v>
      </c>
      <c r="AU194" s="243" t="s">
        <v>83</v>
      </c>
      <c r="AV194" s="14" t="s">
        <v>123</v>
      </c>
      <c r="AW194" s="14" t="s">
        <v>30</v>
      </c>
      <c r="AX194" s="14" t="s">
        <v>81</v>
      </c>
      <c r="AY194" s="243" t="s">
        <v>116</v>
      </c>
    </row>
    <row r="195" spans="1:65" s="2" customFormat="1" ht="21.75" customHeight="1">
      <c r="A195" s="34"/>
      <c r="B195" s="35"/>
      <c r="C195" s="204" t="s">
        <v>200</v>
      </c>
      <c r="D195" s="204" t="s">
        <v>119</v>
      </c>
      <c r="E195" s="205" t="s">
        <v>239</v>
      </c>
      <c r="F195" s="206" t="s">
        <v>240</v>
      </c>
      <c r="G195" s="207" t="s">
        <v>130</v>
      </c>
      <c r="H195" s="208">
        <v>10</v>
      </c>
      <c r="I195" s="209"/>
      <c r="J195" s="210">
        <f>ROUND(I195*H195,2)</f>
        <v>0</v>
      </c>
      <c r="K195" s="211"/>
      <c r="L195" s="39"/>
      <c r="M195" s="212" t="s">
        <v>1</v>
      </c>
      <c r="N195" s="213" t="s">
        <v>38</v>
      </c>
      <c r="O195" s="71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6" t="s">
        <v>123</v>
      </c>
      <c r="AT195" s="216" t="s">
        <v>119</v>
      </c>
      <c r="AU195" s="216" t="s">
        <v>83</v>
      </c>
      <c r="AY195" s="17" t="s">
        <v>116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81</v>
      </c>
      <c r="BK195" s="217">
        <f>ROUND(I195*H195,2)</f>
        <v>0</v>
      </c>
      <c r="BL195" s="17" t="s">
        <v>123</v>
      </c>
      <c r="BM195" s="216" t="s">
        <v>204</v>
      </c>
    </row>
    <row r="196" spans="1:65" s="2" customFormat="1">
      <c r="A196" s="34"/>
      <c r="B196" s="35"/>
      <c r="C196" s="36"/>
      <c r="D196" s="218" t="s">
        <v>124</v>
      </c>
      <c r="E196" s="36"/>
      <c r="F196" s="219" t="s">
        <v>240</v>
      </c>
      <c r="G196" s="36"/>
      <c r="H196" s="36"/>
      <c r="I196" s="115"/>
      <c r="J196" s="36"/>
      <c r="K196" s="36"/>
      <c r="L196" s="39"/>
      <c r="M196" s="220"/>
      <c r="N196" s="221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124</v>
      </c>
      <c r="AU196" s="17" t="s">
        <v>83</v>
      </c>
    </row>
    <row r="197" spans="1:65" s="13" customFormat="1">
      <c r="B197" s="222"/>
      <c r="C197" s="223"/>
      <c r="D197" s="218" t="s">
        <v>125</v>
      </c>
      <c r="E197" s="224" t="s">
        <v>1</v>
      </c>
      <c r="F197" s="225" t="s">
        <v>145</v>
      </c>
      <c r="G197" s="223"/>
      <c r="H197" s="226">
        <v>10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125</v>
      </c>
      <c r="AU197" s="232" t="s">
        <v>83</v>
      </c>
      <c r="AV197" s="13" t="s">
        <v>83</v>
      </c>
      <c r="AW197" s="13" t="s">
        <v>30</v>
      </c>
      <c r="AX197" s="13" t="s">
        <v>73</v>
      </c>
      <c r="AY197" s="232" t="s">
        <v>116</v>
      </c>
    </row>
    <row r="198" spans="1:65" s="14" customFormat="1">
      <c r="B198" s="233"/>
      <c r="C198" s="234"/>
      <c r="D198" s="218" t="s">
        <v>125</v>
      </c>
      <c r="E198" s="235" t="s">
        <v>1</v>
      </c>
      <c r="F198" s="236" t="s">
        <v>127</v>
      </c>
      <c r="G198" s="234"/>
      <c r="H198" s="237">
        <v>10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125</v>
      </c>
      <c r="AU198" s="243" t="s">
        <v>83</v>
      </c>
      <c r="AV198" s="14" t="s">
        <v>123</v>
      </c>
      <c r="AW198" s="14" t="s">
        <v>30</v>
      </c>
      <c r="AX198" s="14" t="s">
        <v>81</v>
      </c>
      <c r="AY198" s="243" t="s">
        <v>116</v>
      </c>
    </row>
    <row r="199" spans="1:65" s="2" customFormat="1" ht="16.5" customHeight="1">
      <c r="A199" s="34"/>
      <c r="B199" s="35"/>
      <c r="C199" s="204" t="s">
        <v>166</v>
      </c>
      <c r="D199" s="204" t="s">
        <v>119</v>
      </c>
      <c r="E199" s="205" t="s">
        <v>242</v>
      </c>
      <c r="F199" s="206" t="s">
        <v>243</v>
      </c>
      <c r="G199" s="207" t="s">
        <v>130</v>
      </c>
      <c r="H199" s="208">
        <v>12</v>
      </c>
      <c r="I199" s="209"/>
      <c r="J199" s="210">
        <f>ROUND(I199*H199,2)</f>
        <v>0</v>
      </c>
      <c r="K199" s="211"/>
      <c r="L199" s="39"/>
      <c r="M199" s="212" t="s">
        <v>1</v>
      </c>
      <c r="N199" s="213" t="s">
        <v>38</v>
      </c>
      <c r="O199" s="71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123</v>
      </c>
      <c r="AT199" s="216" t="s">
        <v>119</v>
      </c>
      <c r="AU199" s="216" t="s">
        <v>83</v>
      </c>
      <c r="AY199" s="17" t="s">
        <v>116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81</v>
      </c>
      <c r="BK199" s="217">
        <f>ROUND(I199*H199,2)</f>
        <v>0</v>
      </c>
      <c r="BL199" s="17" t="s">
        <v>123</v>
      </c>
      <c r="BM199" s="216" t="s">
        <v>209</v>
      </c>
    </row>
    <row r="200" spans="1:65" s="2" customFormat="1">
      <c r="A200" s="34"/>
      <c r="B200" s="35"/>
      <c r="C200" s="36"/>
      <c r="D200" s="218" t="s">
        <v>124</v>
      </c>
      <c r="E200" s="36"/>
      <c r="F200" s="219" t="s">
        <v>243</v>
      </c>
      <c r="G200" s="36"/>
      <c r="H200" s="36"/>
      <c r="I200" s="115"/>
      <c r="J200" s="36"/>
      <c r="K200" s="36"/>
      <c r="L200" s="39"/>
      <c r="M200" s="220"/>
      <c r="N200" s="221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124</v>
      </c>
      <c r="AU200" s="17" t="s">
        <v>83</v>
      </c>
    </row>
    <row r="201" spans="1:65" s="13" customFormat="1">
      <c r="B201" s="222"/>
      <c r="C201" s="223"/>
      <c r="D201" s="218" t="s">
        <v>125</v>
      </c>
      <c r="E201" s="224" t="s">
        <v>1</v>
      </c>
      <c r="F201" s="225" t="s">
        <v>149</v>
      </c>
      <c r="G201" s="223"/>
      <c r="H201" s="226">
        <v>12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125</v>
      </c>
      <c r="AU201" s="232" t="s">
        <v>83</v>
      </c>
      <c r="AV201" s="13" t="s">
        <v>83</v>
      </c>
      <c r="AW201" s="13" t="s">
        <v>30</v>
      </c>
      <c r="AX201" s="13" t="s">
        <v>73</v>
      </c>
      <c r="AY201" s="232" t="s">
        <v>116</v>
      </c>
    </row>
    <row r="202" spans="1:65" s="14" customFormat="1">
      <c r="B202" s="233"/>
      <c r="C202" s="234"/>
      <c r="D202" s="218" t="s">
        <v>125</v>
      </c>
      <c r="E202" s="235" t="s">
        <v>1</v>
      </c>
      <c r="F202" s="236" t="s">
        <v>127</v>
      </c>
      <c r="G202" s="234"/>
      <c r="H202" s="237">
        <v>12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125</v>
      </c>
      <c r="AU202" s="243" t="s">
        <v>83</v>
      </c>
      <c r="AV202" s="14" t="s">
        <v>123</v>
      </c>
      <c r="AW202" s="14" t="s">
        <v>30</v>
      </c>
      <c r="AX202" s="14" t="s">
        <v>81</v>
      </c>
      <c r="AY202" s="243" t="s">
        <v>116</v>
      </c>
    </row>
    <row r="203" spans="1:65" s="2" customFormat="1" ht="16.5" customHeight="1">
      <c r="A203" s="34"/>
      <c r="B203" s="35"/>
      <c r="C203" s="244" t="s">
        <v>7</v>
      </c>
      <c r="D203" s="244" t="s">
        <v>137</v>
      </c>
      <c r="E203" s="245" t="s">
        <v>246</v>
      </c>
      <c r="F203" s="246" t="s">
        <v>247</v>
      </c>
      <c r="G203" s="247" t="s">
        <v>130</v>
      </c>
      <c r="H203" s="248">
        <v>12</v>
      </c>
      <c r="I203" s="249"/>
      <c r="J203" s="250">
        <f>ROUND(I203*H203,2)</f>
        <v>0</v>
      </c>
      <c r="K203" s="251"/>
      <c r="L203" s="252"/>
      <c r="M203" s="253" t="s">
        <v>1</v>
      </c>
      <c r="N203" s="254" t="s">
        <v>38</v>
      </c>
      <c r="O203" s="71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6" t="s">
        <v>141</v>
      </c>
      <c r="AT203" s="216" t="s">
        <v>137</v>
      </c>
      <c r="AU203" s="216" t="s">
        <v>83</v>
      </c>
      <c r="AY203" s="17" t="s">
        <v>116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81</v>
      </c>
      <c r="BK203" s="217">
        <f>ROUND(I203*H203,2)</f>
        <v>0</v>
      </c>
      <c r="BL203" s="17" t="s">
        <v>123</v>
      </c>
      <c r="BM203" s="216" t="s">
        <v>214</v>
      </c>
    </row>
    <row r="204" spans="1:65" s="2" customFormat="1">
      <c r="A204" s="34"/>
      <c r="B204" s="35"/>
      <c r="C204" s="36"/>
      <c r="D204" s="218" t="s">
        <v>124</v>
      </c>
      <c r="E204" s="36"/>
      <c r="F204" s="219" t="s">
        <v>247</v>
      </c>
      <c r="G204" s="36"/>
      <c r="H204" s="36"/>
      <c r="I204" s="115"/>
      <c r="J204" s="36"/>
      <c r="K204" s="36"/>
      <c r="L204" s="39"/>
      <c r="M204" s="220"/>
      <c r="N204" s="221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124</v>
      </c>
      <c r="AU204" s="17" t="s">
        <v>83</v>
      </c>
    </row>
    <row r="205" spans="1:65" s="13" customFormat="1">
      <c r="B205" s="222"/>
      <c r="C205" s="223"/>
      <c r="D205" s="218" t="s">
        <v>125</v>
      </c>
      <c r="E205" s="224" t="s">
        <v>1</v>
      </c>
      <c r="F205" s="225" t="s">
        <v>149</v>
      </c>
      <c r="G205" s="223"/>
      <c r="H205" s="226">
        <v>12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125</v>
      </c>
      <c r="AU205" s="232" t="s">
        <v>83</v>
      </c>
      <c r="AV205" s="13" t="s">
        <v>83</v>
      </c>
      <c r="AW205" s="13" t="s">
        <v>30</v>
      </c>
      <c r="AX205" s="13" t="s">
        <v>73</v>
      </c>
      <c r="AY205" s="232" t="s">
        <v>116</v>
      </c>
    </row>
    <row r="206" spans="1:65" s="14" customFormat="1">
      <c r="B206" s="233"/>
      <c r="C206" s="234"/>
      <c r="D206" s="218" t="s">
        <v>125</v>
      </c>
      <c r="E206" s="235" t="s">
        <v>1</v>
      </c>
      <c r="F206" s="236" t="s">
        <v>127</v>
      </c>
      <c r="G206" s="234"/>
      <c r="H206" s="237">
        <v>12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125</v>
      </c>
      <c r="AU206" s="243" t="s">
        <v>83</v>
      </c>
      <c r="AV206" s="14" t="s">
        <v>123</v>
      </c>
      <c r="AW206" s="14" t="s">
        <v>30</v>
      </c>
      <c r="AX206" s="14" t="s">
        <v>81</v>
      </c>
      <c r="AY206" s="243" t="s">
        <v>116</v>
      </c>
    </row>
    <row r="207" spans="1:65" s="2" customFormat="1" ht="16.5" customHeight="1">
      <c r="A207" s="34"/>
      <c r="B207" s="35"/>
      <c r="C207" s="244" t="s">
        <v>217</v>
      </c>
      <c r="D207" s="244" t="s">
        <v>137</v>
      </c>
      <c r="E207" s="245" t="s">
        <v>249</v>
      </c>
      <c r="F207" s="246" t="s">
        <v>250</v>
      </c>
      <c r="G207" s="247" t="s">
        <v>130</v>
      </c>
      <c r="H207" s="248">
        <v>12</v>
      </c>
      <c r="I207" s="249"/>
      <c r="J207" s="250">
        <f>ROUND(I207*H207,2)</f>
        <v>0</v>
      </c>
      <c r="K207" s="251"/>
      <c r="L207" s="252"/>
      <c r="M207" s="253" t="s">
        <v>1</v>
      </c>
      <c r="N207" s="254" t="s">
        <v>38</v>
      </c>
      <c r="O207" s="71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6" t="s">
        <v>141</v>
      </c>
      <c r="AT207" s="216" t="s">
        <v>137</v>
      </c>
      <c r="AU207" s="216" t="s">
        <v>83</v>
      </c>
      <c r="AY207" s="17" t="s">
        <v>116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81</v>
      </c>
      <c r="BK207" s="217">
        <f>ROUND(I207*H207,2)</f>
        <v>0</v>
      </c>
      <c r="BL207" s="17" t="s">
        <v>123</v>
      </c>
      <c r="BM207" s="216" t="s">
        <v>220</v>
      </c>
    </row>
    <row r="208" spans="1:65" s="2" customFormat="1">
      <c r="A208" s="34"/>
      <c r="B208" s="35"/>
      <c r="C208" s="36"/>
      <c r="D208" s="218" t="s">
        <v>124</v>
      </c>
      <c r="E208" s="36"/>
      <c r="F208" s="219" t="s">
        <v>250</v>
      </c>
      <c r="G208" s="36"/>
      <c r="H208" s="36"/>
      <c r="I208" s="115"/>
      <c r="J208" s="36"/>
      <c r="K208" s="36"/>
      <c r="L208" s="39"/>
      <c r="M208" s="220"/>
      <c r="N208" s="221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124</v>
      </c>
      <c r="AU208" s="17" t="s">
        <v>83</v>
      </c>
    </row>
    <row r="209" spans="1:65" s="13" customFormat="1">
      <c r="B209" s="222"/>
      <c r="C209" s="223"/>
      <c r="D209" s="218" t="s">
        <v>125</v>
      </c>
      <c r="E209" s="224" t="s">
        <v>1</v>
      </c>
      <c r="F209" s="225" t="s">
        <v>149</v>
      </c>
      <c r="G209" s="223"/>
      <c r="H209" s="226">
        <v>12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125</v>
      </c>
      <c r="AU209" s="232" t="s">
        <v>83</v>
      </c>
      <c r="AV209" s="13" t="s">
        <v>83</v>
      </c>
      <c r="AW209" s="13" t="s">
        <v>30</v>
      </c>
      <c r="AX209" s="13" t="s">
        <v>73</v>
      </c>
      <c r="AY209" s="232" t="s">
        <v>116</v>
      </c>
    </row>
    <row r="210" spans="1:65" s="14" customFormat="1">
      <c r="B210" s="233"/>
      <c r="C210" s="234"/>
      <c r="D210" s="218" t="s">
        <v>125</v>
      </c>
      <c r="E210" s="235" t="s">
        <v>1</v>
      </c>
      <c r="F210" s="236" t="s">
        <v>127</v>
      </c>
      <c r="G210" s="234"/>
      <c r="H210" s="237">
        <v>12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125</v>
      </c>
      <c r="AU210" s="243" t="s">
        <v>83</v>
      </c>
      <c r="AV210" s="14" t="s">
        <v>123</v>
      </c>
      <c r="AW210" s="14" t="s">
        <v>30</v>
      </c>
      <c r="AX210" s="14" t="s">
        <v>81</v>
      </c>
      <c r="AY210" s="243" t="s">
        <v>116</v>
      </c>
    </row>
    <row r="211" spans="1:65" s="2" customFormat="1" ht="16.5" customHeight="1">
      <c r="A211" s="34"/>
      <c r="B211" s="35"/>
      <c r="C211" s="244" t="s">
        <v>221</v>
      </c>
      <c r="D211" s="244" t="s">
        <v>137</v>
      </c>
      <c r="E211" s="245" t="s">
        <v>253</v>
      </c>
      <c r="F211" s="246" t="s">
        <v>254</v>
      </c>
      <c r="G211" s="247" t="s">
        <v>130</v>
      </c>
      <c r="H211" s="248">
        <v>12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38</v>
      </c>
      <c r="O211" s="71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6" t="s">
        <v>141</v>
      </c>
      <c r="AT211" s="216" t="s">
        <v>137</v>
      </c>
      <c r="AU211" s="216" t="s">
        <v>83</v>
      </c>
      <c r="AY211" s="17" t="s">
        <v>116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81</v>
      </c>
      <c r="BK211" s="217">
        <f>ROUND(I211*H211,2)</f>
        <v>0</v>
      </c>
      <c r="BL211" s="17" t="s">
        <v>123</v>
      </c>
      <c r="BM211" s="216" t="s">
        <v>224</v>
      </c>
    </row>
    <row r="212" spans="1:65" s="2" customFormat="1">
      <c r="A212" s="34"/>
      <c r="B212" s="35"/>
      <c r="C212" s="36"/>
      <c r="D212" s="218" t="s">
        <v>124</v>
      </c>
      <c r="E212" s="36"/>
      <c r="F212" s="219" t="s">
        <v>254</v>
      </c>
      <c r="G212" s="36"/>
      <c r="H212" s="36"/>
      <c r="I212" s="115"/>
      <c r="J212" s="36"/>
      <c r="K212" s="36"/>
      <c r="L212" s="39"/>
      <c r="M212" s="220"/>
      <c r="N212" s="221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124</v>
      </c>
      <c r="AU212" s="17" t="s">
        <v>83</v>
      </c>
    </row>
    <row r="213" spans="1:65" s="13" customFormat="1">
      <c r="B213" s="222"/>
      <c r="C213" s="223"/>
      <c r="D213" s="218" t="s">
        <v>125</v>
      </c>
      <c r="E213" s="224" t="s">
        <v>1</v>
      </c>
      <c r="F213" s="225" t="s">
        <v>149</v>
      </c>
      <c r="G213" s="223"/>
      <c r="H213" s="226">
        <v>12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125</v>
      </c>
      <c r="AU213" s="232" t="s">
        <v>83</v>
      </c>
      <c r="AV213" s="13" t="s">
        <v>83</v>
      </c>
      <c r="AW213" s="13" t="s">
        <v>30</v>
      </c>
      <c r="AX213" s="13" t="s">
        <v>73</v>
      </c>
      <c r="AY213" s="232" t="s">
        <v>116</v>
      </c>
    </row>
    <row r="214" spans="1:65" s="14" customFormat="1">
      <c r="B214" s="233"/>
      <c r="C214" s="234"/>
      <c r="D214" s="218" t="s">
        <v>125</v>
      </c>
      <c r="E214" s="235" t="s">
        <v>1</v>
      </c>
      <c r="F214" s="236" t="s">
        <v>127</v>
      </c>
      <c r="G214" s="234"/>
      <c r="H214" s="237">
        <v>12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125</v>
      </c>
      <c r="AU214" s="243" t="s">
        <v>83</v>
      </c>
      <c r="AV214" s="14" t="s">
        <v>123</v>
      </c>
      <c r="AW214" s="14" t="s">
        <v>30</v>
      </c>
      <c r="AX214" s="14" t="s">
        <v>81</v>
      </c>
      <c r="AY214" s="243" t="s">
        <v>116</v>
      </c>
    </row>
    <row r="215" spans="1:65" s="2" customFormat="1" ht="21.75" customHeight="1">
      <c r="A215" s="34"/>
      <c r="B215" s="35"/>
      <c r="C215" s="204" t="s">
        <v>226</v>
      </c>
      <c r="D215" s="204" t="s">
        <v>119</v>
      </c>
      <c r="E215" s="205" t="s">
        <v>458</v>
      </c>
      <c r="F215" s="206" t="s">
        <v>459</v>
      </c>
      <c r="G215" s="207" t="s">
        <v>130</v>
      </c>
      <c r="H215" s="208">
        <v>4</v>
      </c>
      <c r="I215" s="209"/>
      <c r="J215" s="210">
        <f>ROUND(I215*H215,2)</f>
        <v>0</v>
      </c>
      <c r="K215" s="211"/>
      <c r="L215" s="39"/>
      <c r="M215" s="212" t="s">
        <v>1</v>
      </c>
      <c r="N215" s="213" t="s">
        <v>38</v>
      </c>
      <c r="O215" s="71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6" t="s">
        <v>123</v>
      </c>
      <c r="AT215" s="216" t="s">
        <v>119</v>
      </c>
      <c r="AU215" s="216" t="s">
        <v>83</v>
      </c>
      <c r="AY215" s="17" t="s">
        <v>116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81</v>
      </c>
      <c r="BK215" s="217">
        <f>ROUND(I215*H215,2)</f>
        <v>0</v>
      </c>
      <c r="BL215" s="17" t="s">
        <v>123</v>
      </c>
      <c r="BM215" s="216" t="s">
        <v>229</v>
      </c>
    </row>
    <row r="216" spans="1:65" s="2" customFormat="1">
      <c r="A216" s="34"/>
      <c r="B216" s="35"/>
      <c r="C216" s="36"/>
      <c r="D216" s="218" t="s">
        <v>124</v>
      </c>
      <c r="E216" s="36"/>
      <c r="F216" s="219" t="s">
        <v>459</v>
      </c>
      <c r="G216" s="36"/>
      <c r="H216" s="36"/>
      <c r="I216" s="115"/>
      <c r="J216" s="36"/>
      <c r="K216" s="36"/>
      <c r="L216" s="39"/>
      <c r="M216" s="220"/>
      <c r="N216" s="221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124</v>
      </c>
      <c r="AU216" s="17" t="s">
        <v>83</v>
      </c>
    </row>
    <row r="217" spans="1:65" s="13" customFormat="1">
      <c r="B217" s="222"/>
      <c r="C217" s="223"/>
      <c r="D217" s="218" t="s">
        <v>125</v>
      </c>
      <c r="E217" s="224" t="s">
        <v>1</v>
      </c>
      <c r="F217" s="225" t="s">
        <v>123</v>
      </c>
      <c r="G217" s="223"/>
      <c r="H217" s="226">
        <v>4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125</v>
      </c>
      <c r="AU217" s="232" t="s">
        <v>83</v>
      </c>
      <c r="AV217" s="13" t="s">
        <v>83</v>
      </c>
      <c r="AW217" s="13" t="s">
        <v>30</v>
      </c>
      <c r="AX217" s="13" t="s">
        <v>73</v>
      </c>
      <c r="AY217" s="232" t="s">
        <v>116</v>
      </c>
    </row>
    <row r="218" spans="1:65" s="14" customFormat="1">
      <c r="B218" s="233"/>
      <c r="C218" s="234"/>
      <c r="D218" s="218" t="s">
        <v>125</v>
      </c>
      <c r="E218" s="235" t="s">
        <v>1</v>
      </c>
      <c r="F218" s="236" t="s">
        <v>127</v>
      </c>
      <c r="G218" s="234"/>
      <c r="H218" s="237">
        <v>4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125</v>
      </c>
      <c r="AU218" s="243" t="s">
        <v>83</v>
      </c>
      <c r="AV218" s="14" t="s">
        <v>123</v>
      </c>
      <c r="AW218" s="14" t="s">
        <v>30</v>
      </c>
      <c r="AX218" s="14" t="s">
        <v>81</v>
      </c>
      <c r="AY218" s="243" t="s">
        <v>116</v>
      </c>
    </row>
    <row r="219" spans="1:65" s="2" customFormat="1" ht="21.75" customHeight="1">
      <c r="A219" s="34"/>
      <c r="B219" s="35"/>
      <c r="C219" s="204" t="s">
        <v>230</v>
      </c>
      <c r="D219" s="204" t="s">
        <v>119</v>
      </c>
      <c r="E219" s="205" t="s">
        <v>256</v>
      </c>
      <c r="F219" s="206" t="s">
        <v>257</v>
      </c>
      <c r="G219" s="207" t="s">
        <v>130</v>
      </c>
      <c r="H219" s="208">
        <v>2</v>
      </c>
      <c r="I219" s="209"/>
      <c r="J219" s="210">
        <f>ROUND(I219*H219,2)</f>
        <v>0</v>
      </c>
      <c r="K219" s="211"/>
      <c r="L219" s="39"/>
      <c r="M219" s="212" t="s">
        <v>1</v>
      </c>
      <c r="N219" s="213" t="s">
        <v>38</v>
      </c>
      <c r="O219" s="71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6" t="s">
        <v>123</v>
      </c>
      <c r="AT219" s="216" t="s">
        <v>119</v>
      </c>
      <c r="AU219" s="216" t="s">
        <v>83</v>
      </c>
      <c r="AY219" s="17" t="s">
        <v>116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7" t="s">
        <v>81</v>
      </c>
      <c r="BK219" s="217">
        <f>ROUND(I219*H219,2)</f>
        <v>0</v>
      </c>
      <c r="BL219" s="17" t="s">
        <v>123</v>
      </c>
      <c r="BM219" s="216" t="s">
        <v>233</v>
      </c>
    </row>
    <row r="220" spans="1:65" s="2" customFormat="1">
      <c r="A220" s="34"/>
      <c r="B220" s="35"/>
      <c r="C220" s="36"/>
      <c r="D220" s="218" t="s">
        <v>124</v>
      </c>
      <c r="E220" s="36"/>
      <c r="F220" s="219" t="s">
        <v>257</v>
      </c>
      <c r="G220" s="36"/>
      <c r="H220" s="36"/>
      <c r="I220" s="115"/>
      <c r="J220" s="36"/>
      <c r="K220" s="36"/>
      <c r="L220" s="39"/>
      <c r="M220" s="220"/>
      <c r="N220" s="221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124</v>
      </c>
      <c r="AU220" s="17" t="s">
        <v>83</v>
      </c>
    </row>
    <row r="221" spans="1:65" s="13" customFormat="1">
      <c r="B221" s="222"/>
      <c r="C221" s="223"/>
      <c r="D221" s="218" t="s">
        <v>125</v>
      </c>
      <c r="E221" s="224" t="s">
        <v>1</v>
      </c>
      <c r="F221" s="225" t="s">
        <v>83</v>
      </c>
      <c r="G221" s="223"/>
      <c r="H221" s="226">
        <v>2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125</v>
      </c>
      <c r="AU221" s="232" t="s">
        <v>83</v>
      </c>
      <c r="AV221" s="13" t="s">
        <v>83</v>
      </c>
      <c r="AW221" s="13" t="s">
        <v>30</v>
      </c>
      <c r="AX221" s="13" t="s">
        <v>73</v>
      </c>
      <c r="AY221" s="232" t="s">
        <v>116</v>
      </c>
    </row>
    <row r="222" spans="1:65" s="14" customFormat="1">
      <c r="B222" s="233"/>
      <c r="C222" s="234"/>
      <c r="D222" s="218" t="s">
        <v>125</v>
      </c>
      <c r="E222" s="235" t="s">
        <v>1</v>
      </c>
      <c r="F222" s="236" t="s">
        <v>127</v>
      </c>
      <c r="G222" s="234"/>
      <c r="H222" s="237">
        <v>2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125</v>
      </c>
      <c r="AU222" s="243" t="s">
        <v>83</v>
      </c>
      <c r="AV222" s="14" t="s">
        <v>123</v>
      </c>
      <c r="AW222" s="14" t="s">
        <v>30</v>
      </c>
      <c r="AX222" s="14" t="s">
        <v>81</v>
      </c>
      <c r="AY222" s="243" t="s">
        <v>116</v>
      </c>
    </row>
    <row r="223" spans="1:65" s="2" customFormat="1" ht="21.75" customHeight="1">
      <c r="A223" s="34"/>
      <c r="B223" s="35"/>
      <c r="C223" s="204" t="s">
        <v>172</v>
      </c>
      <c r="D223" s="204" t="s">
        <v>119</v>
      </c>
      <c r="E223" s="205" t="s">
        <v>460</v>
      </c>
      <c r="F223" s="206" t="s">
        <v>461</v>
      </c>
      <c r="G223" s="207" t="s">
        <v>171</v>
      </c>
      <c r="H223" s="208">
        <v>20</v>
      </c>
      <c r="I223" s="209"/>
      <c r="J223" s="210">
        <f>ROUND(I223*H223,2)</f>
        <v>0</v>
      </c>
      <c r="K223" s="211"/>
      <c r="L223" s="39"/>
      <c r="M223" s="212" t="s">
        <v>1</v>
      </c>
      <c r="N223" s="213" t="s">
        <v>38</v>
      </c>
      <c r="O223" s="71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123</v>
      </c>
      <c r="AT223" s="216" t="s">
        <v>119</v>
      </c>
      <c r="AU223" s="216" t="s">
        <v>83</v>
      </c>
      <c r="AY223" s="17" t="s">
        <v>116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81</v>
      </c>
      <c r="BK223" s="217">
        <f>ROUND(I223*H223,2)</f>
        <v>0</v>
      </c>
      <c r="BL223" s="17" t="s">
        <v>123</v>
      </c>
      <c r="BM223" s="216" t="s">
        <v>237</v>
      </c>
    </row>
    <row r="224" spans="1:65" s="2" customFormat="1">
      <c r="A224" s="34"/>
      <c r="B224" s="35"/>
      <c r="C224" s="36"/>
      <c r="D224" s="218" t="s">
        <v>124</v>
      </c>
      <c r="E224" s="36"/>
      <c r="F224" s="219" t="s">
        <v>461</v>
      </c>
      <c r="G224" s="36"/>
      <c r="H224" s="36"/>
      <c r="I224" s="115"/>
      <c r="J224" s="36"/>
      <c r="K224" s="36"/>
      <c r="L224" s="39"/>
      <c r="M224" s="220"/>
      <c r="N224" s="221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124</v>
      </c>
      <c r="AU224" s="17" t="s">
        <v>83</v>
      </c>
    </row>
    <row r="225" spans="1:65" s="13" customFormat="1">
      <c r="B225" s="222"/>
      <c r="C225" s="223"/>
      <c r="D225" s="218" t="s">
        <v>125</v>
      </c>
      <c r="E225" s="224" t="s">
        <v>1</v>
      </c>
      <c r="F225" s="225" t="s">
        <v>462</v>
      </c>
      <c r="G225" s="223"/>
      <c r="H225" s="226">
        <v>20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125</v>
      </c>
      <c r="AU225" s="232" t="s">
        <v>83</v>
      </c>
      <c r="AV225" s="13" t="s">
        <v>83</v>
      </c>
      <c r="AW225" s="13" t="s">
        <v>30</v>
      </c>
      <c r="AX225" s="13" t="s">
        <v>73</v>
      </c>
      <c r="AY225" s="232" t="s">
        <v>116</v>
      </c>
    </row>
    <row r="226" spans="1:65" s="14" customFormat="1">
      <c r="B226" s="233"/>
      <c r="C226" s="234"/>
      <c r="D226" s="218" t="s">
        <v>125</v>
      </c>
      <c r="E226" s="235" t="s">
        <v>1</v>
      </c>
      <c r="F226" s="236" t="s">
        <v>127</v>
      </c>
      <c r="G226" s="234"/>
      <c r="H226" s="237">
        <v>20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125</v>
      </c>
      <c r="AU226" s="243" t="s">
        <v>83</v>
      </c>
      <c r="AV226" s="14" t="s">
        <v>123</v>
      </c>
      <c r="AW226" s="14" t="s">
        <v>30</v>
      </c>
      <c r="AX226" s="14" t="s">
        <v>81</v>
      </c>
      <c r="AY226" s="243" t="s">
        <v>116</v>
      </c>
    </row>
    <row r="227" spans="1:65" s="2" customFormat="1" ht="21.75" customHeight="1">
      <c r="A227" s="34"/>
      <c r="B227" s="35"/>
      <c r="C227" s="204" t="s">
        <v>238</v>
      </c>
      <c r="D227" s="204" t="s">
        <v>119</v>
      </c>
      <c r="E227" s="205" t="s">
        <v>463</v>
      </c>
      <c r="F227" s="206" t="s">
        <v>464</v>
      </c>
      <c r="G227" s="207" t="s">
        <v>122</v>
      </c>
      <c r="H227" s="208">
        <v>50.4</v>
      </c>
      <c r="I227" s="209"/>
      <c r="J227" s="210">
        <f>ROUND(I227*H227,2)</f>
        <v>0</v>
      </c>
      <c r="K227" s="211"/>
      <c r="L227" s="39"/>
      <c r="M227" s="212" t="s">
        <v>1</v>
      </c>
      <c r="N227" s="213" t="s">
        <v>38</v>
      </c>
      <c r="O227" s="71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6" t="s">
        <v>123</v>
      </c>
      <c r="AT227" s="216" t="s">
        <v>119</v>
      </c>
      <c r="AU227" s="216" t="s">
        <v>83</v>
      </c>
      <c r="AY227" s="17" t="s">
        <v>116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7" t="s">
        <v>81</v>
      </c>
      <c r="BK227" s="217">
        <f>ROUND(I227*H227,2)</f>
        <v>0</v>
      </c>
      <c r="BL227" s="17" t="s">
        <v>123</v>
      </c>
      <c r="BM227" s="216" t="s">
        <v>241</v>
      </c>
    </row>
    <row r="228" spans="1:65" s="2" customFormat="1">
      <c r="A228" s="34"/>
      <c r="B228" s="35"/>
      <c r="C228" s="36"/>
      <c r="D228" s="218" t="s">
        <v>124</v>
      </c>
      <c r="E228" s="36"/>
      <c r="F228" s="219" t="s">
        <v>464</v>
      </c>
      <c r="G228" s="36"/>
      <c r="H228" s="36"/>
      <c r="I228" s="115"/>
      <c r="J228" s="36"/>
      <c r="K228" s="36"/>
      <c r="L228" s="39"/>
      <c r="M228" s="220"/>
      <c r="N228" s="221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124</v>
      </c>
      <c r="AU228" s="17" t="s">
        <v>83</v>
      </c>
    </row>
    <row r="229" spans="1:65" s="13" customFormat="1">
      <c r="B229" s="222"/>
      <c r="C229" s="223"/>
      <c r="D229" s="218" t="s">
        <v>125</v>
      </c>
      <c r="E229" s="224" t="s">
        <v>1</v>
      </c>
      <c r="F229" s="225" t="s">
        <v>465</v>
      </c>
      <c r="G229" s="223"/>
      <c r="H229" s="226">
        <v>50.4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125</v>
      </c>
      <c r="AU229" s="232" t="s">
        <v>83</v>
      </c>
      <c r="AV229" s="13" t="s">
        <v>83</v>
      </c>
      <c r="AW229" s="13" t="s">
        <v>30</v>
      </c>
      <c r="AX229" s="13" t="s">
        <v>73</v>
      </c>
      <c r="AY229" s="232" t="s">
        <v>116</v>
      </c>
    </row>
    <row r="230" spans="1:65" s="14" customFormat="1">
      <c r="B230" s="233"/>
      <c r="C230" s="234"/>
      <c r="D230" s="218" t="s">
        <v>125</v>
      </c>
      <c r="E230" s="235" t="s">
        <v>1</v>
      </c>
      <c r="F230" s="236" t="s">
        <v>127</v>
      </c>
      <c r="G230" s="234"/>
      <c r="H230" s="237">
        <v>50.4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125</v>
      </c>
      <c r="AU230" s="243" t="s">
        <v>83</v>
      </c>
      <c r="AV230" s="14" t="s">
        <v>123</v>
      </c>
      <c r="AW230" s="14" t="s">
        <v>30</v>
      </c>
      <c r="AX230" s="14" t="s">
        <v>81</v>
      </c>
      <c r="AY230" s="243" t="s">
        <v>116</v>
      </c>
    </row>
    <row r="231" spans="1:65" s="2" customFormat="1" ht="16.5" customHeight="1">
      <c r="A231" s="34"/>
      <c r="B231" s="35"/>
      <c r="C231" s="204" t="s">
        <v>177</v>
      </c>
      <c r="D231" s="204" t="s">
        <v>119</v>
      </c>
      <c r="E231" s="205" t="s">
        <v>466</v>
      </c>
      <c r="F231" s="206" t="s">
        <v>467</v>
      </c>
      <c r="G231" s="207" t="s">
        <v>122</v>
      </c>
      <c r="H231" s="208">
        <v>50.4</v>
      </c>
      <c r="I231" s="209"/>
      <c r="J231" s="210">
        <f>ROUND(I231*H231,2)</f>
        <v>0</v>
      </c>
      <c r="K231" s="211"/>
      <c r="L231" s="39"/>
      <c r="M231" s="212" t="s">
        <v>1</v>
      </c>
      <c r="N231" s="213" t="s">
        <v>38</v>
      </c>
      <c r="O231" s="71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6" t="s">
        <v>123</v>
      </c>
      <c r="AT231" s="216" t="s">
        <v>119</v>
      </c>
      <c r="AU231" s="216" t="s">
        <v>83</v>
      </c>
      <c r="AY231" s="17" t="s">
        <v>116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7" t="s">
        <v>81</v>
      </c>
      <c r="BK231" s="217">
        <f>ROUND(I231*H231,2)</f>
        <v>0</v>
      </c>
      <c r="BL231" s="17" t="s">
        <v>123</v>
      </c>
      <c r="BM231" s="216" t="s">
        <v>244</v>
      </c>
    </row>
    <row r="232" spans="1:65" s="2" customFormat="1">
      <c r="A232" s="34"/>
      <c r="B232" s="35"/>
      <c r="C232" s="36"/>
      <c r="D232" s="218" t="s">
        <v>124</v>
      </c>
      <c r="E232" s="36"/>
      <c r="F232" s="219" t="s">
        <v>467</v>
      </c>
      <c r="G232" s="36"/>
      <c r="H232" s="36"/>
      <c r="I232" s="115"/>
      <c r="J232" s="36"/>
      <c r="K232" s="36"/>
      <c r="L232" s="39"/>
      <c r="M232" s="220"/>
      <c r="N232" s="221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124</v>
      </c>
      <c r="AU232" s="17" t="s">
        <v>83</v>
      </c>
    </row>
    <row r="233" spans="1:65" s="13" customFormat="1">
      <c r="B233" s="222"/>
      <c r="C233" s="223"/>
      <c r="D233" s="218" t="s">
        <v>125</v>
      </c>
      <c r="E233" s="224" t="s">
        <v>1</v>
      </c>
      <c r="F233" s="225" t="s">
        <v>465</v>
      </c>
      <c r="G233" s="223"/>
      <c r="H233" s="226">
        <v>50.4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125</v>
      </c>
      <c r="AU233" s="232" t="s">
        <v>83</v>
      </c>
      <c r="AV233" s="13" t="s">
        <v>83</v>
      </c>
      <c r="AW233" s="13" t="s">
        <v>30</v>
      </c>
      <c r="AX233" s="13" t="s">
        <v>73</v>
      </c>
      <c r="AY233" s="232" t="s">
        <v>116</v>
      </c>
    </row>
    <row r="234" spans="1:65" s="14" customFormat="1">
      <c r="B234" s="233"/>
      <c r="C234" s="234"/>
      <c r="D234" s="218" t="s">
        <v>125</v>
      </c>
      <c r="E234" s="235" t="s">
        <v>1</v>
      </c>
      <c r="F234" s="236" t="s">
        <v>127</v>
      </c>
      <c r="G234" s="234"/>
      <c r="H234" s="237">
        <v>50.4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125</v>
      </c>
      <c r="AU234" s="243" t="s">
        <v>83</v>
      </c>
      <c r="AV234" s="14" t="s">
        <v>123</v>
      </c>
      <c r="AW234" s="14" t="s">
        <v>30</v>
      </c>
      <c r="AX234" s="14" t="s">
        <v>81</v>
      </c>
      <c r="AY234" s="243" t="s">
        <v>116</v>
      </c>
    </row>
    <row r="235" spans="1:65" s="2" customFormat="1" ht="21.75" customHeight="1">
      <c r="A235" s="34"/>
      <c r="B235" s="35"/>
      <c r="C235" s="204" t="s">
        <v>245</v>
      </c>
      <c r="D235" s="204" t="s">
        <v>119</v>
      </c>
      <c r="E235" s="205" t="s">
        <v>468</v>
      </c>
      <c r="F235" s="206" t="s">
        <v>469</v>
      </c>
      <c r="G235" s="207" t="s">
        <v>208</v>
      </c>
      <c r="H235" s="208">
        <v>2.4E-2</v>
      </c>
      <c r="I235" s="209"/>
      <c r="J235" s="210">
        <f>ROUND(I235*H235,2)</f>
        <v>0</v>
      </c>
      <c r="K235" s="211"/>
      <c r="L235" s="39"/>
      <c r="M235" s="212" t="s">
        <v>1</v>
      </c>
      <c r="N235" s="213" t="s">
        <v>38</v>
      </c>
      <c r="O235" s="71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6" t="s">
        <v>123</v>
      </c>
      <c r="AT235" s="216" t="s">
        <v>119</v>
      </c>
      <c r="AU235" s="216" t="s">
        <v>83</v>
      </c>
      <c r="AY235" s="17" t="s">
        <v>116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81</v>
      </c>
      <c r="BK235" s="217">
        <f>ROUND(I235*H235,2)</f>
        <v>0</v>
      </c>
      <c r="BL235" s="17" t="s">
        <v>123</v>
      </c>
      <c r="BM235" s="216" t="s">
        <v>248</v>
      </c>
    </row>
    <row r="236" spans="1:65" s="2" customFormat="1" ht="19.5">
      <c r="A236" s="34"/>
      <c r="B236" s="35"/>
      <c r="C236" s="36"/>
      <c r="D236" s="218" t="s">
        <v>124</v>
      </c>
      <c r="E236" s="36"/>
      <c r="F236" s="219" t="s">
        <v>469</v>
      </c>
      <c r="G236" s="36"/>
      <c r="H236" s="36"/>
      <c r="I236" s="115"/>
      <c r="J236" s="36"/>
      <c r="K236" s="36"/>
      <c r="L236" s="39"/>
      <c r="M236" s="220"/>
      <c r="N236" s="221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124</v>
      </c>
      <c r="AU236" s="17" t="s">
        <v>83</v>
      </c>
    </row>
    <row r="237" spans="1:65" s="13" customFormat="1">
      <c r="B237" s="222"/>
      <c r="C237" s="223"/>
      <c r="D237" s="218" t="s">
        <v>125</v>
      </c>
      <c r="E237" s="224" t="s">
        <v>1</v>
      </c>
      <c r="F237" s="225" t="s">
        <v>470</v>
      </c>
      <c r="G237" s="223"/>
      <c r="H237" s="226">
        <v>2.4E-2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125</v>
      </c>
      <c r="AU237" s="232" t="s">
        <v>83</v>
      </c>
      <c r="AV237" s="13" t="s">
        <v>83</v>
      </c>
      <c r="AW237" s="13" t="s">
        <v>30</v>
      </c>
      <c r="AX237" s="13" t="s">
        <v>73</v>
      </c>
      <c r="AY237" s="232" t="s">
        <v>116</v>
      </c>
    </row>
    <row r="238" spans="1:65" s="14" customFormat="1">
      <c r="B238" s="233"/>
      <c r="C238" s="234"/>
      <c r="D238" s="218" t="s">
        <v>125</v>
      </c>
      <c r="E238" s="235" t="s">
        <v>1</v>
      </c>
      <c r="F238" s="236" t="s">
        <v>127</v>
      </c>
      <c r="G238" s="234"/>
      <c r="H238" s="237">
        <v>2.4E-2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125</v>
      </c>
      <c r="AU238" s="243" t="s">
        <v>83</v>
      </c>
      <c r="AV238" s="14" t="s">
        <v>123</v>
      </c>
      <c r="AW238" s="14" t="s">
        <v>30</v>
      </c>
      <c r="AX238" s="14" t="s">
        <v>81</v>
      </c>
      <c r="AY238" s="243" t="s">
        <v>116</v>
      </c>
    </row>
    <row r="239" spans="1:65" s="2" customFormat="1" ht="21.75" customHeight="1">
      <c r="A239" s="34"/>
      <c r="B239" s="35"/>
      <c r="C239" s="244" t="s">
        <v>183</v>
      </c>
      <c r="D239" s="244" t="s">
        <v>137</v>
      </c>
      <c r="E239" s="245" t="s">
        <v>471</v>
      </c>
      <c r="F239" s="246" t="s">
        <v>472</v>
      </c>
      <c r="G239" s="247" t="s">
        <v>130</v>
      </c>
      <c r="H239" s="248">
        <v>36</v>
      </c>
      <c r="I239" s="249"/>
      <c r="J239" s="250">
        <f>ROUND(I239*H239,2)</f>
        <v>0</v>
      </c>
      <c r="K239" s="251"/>
      <c r="L239" s="252"/>
      <c r="M239" s="253" t="s">
        <v>1</v>
      </c>
      <c r="N239" s="254" t="s">
        <v>38</v>
      </c>
      <c r="O239" s="71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6" t="s">
        <v>141</v>
      </c>
      <c r="AT239" s="216" t="s">
        <v>137</v>
      </c>
      <c r="AU239" s="216" t="s">
        <v>83</v>
      </c>
      <c r="AY239" s="17" t="s">
        <v>116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7" t="s">
        <v>81</v>
      </c>
      <c r="BK239" s="217">
        <f>ROUND(I239*H239,2)</f>
        <v>0</v>
      </c>
      <c r="BL239" s="17" t="s">
        <v>123</v>
      </c>
      <c r="BM239" s="216" t="s">
        <v>251</v>
      </c>
    </row>
    <row r="240" spans="1:65" s="2" customFormat="1" ht="19.5">
      <c r="A240" s="34"/>
      <c r="B240" s="35"/>
      <c r="C240" s="36"/>
      <c r="D240" s="218" t="s">
        <v>124</v>
      </c>
      <c r="E240" s="36"/>
      <c r="F240" s="219" t="s">
        <v>472</v>
      </c>
      <c r="G240" s="36"/>
      <c r="H240" s="36"/>
      <c r="I240" s="115"/>
      <c r="J240" s="36"/>
      <c r="K240" s="36"/>
      <c r="L240" s="39"/>
      <c r="M240" s="220"/>
      <c r="N240" s="221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124</v>
      </c>
      <c r="AU240" s="17" t="s">
        <v>83</v>
      </c>
    </row>
    <row r="241" spans="1:65" s="13" customFormat="1">
      <c r="B241" s="222"/>
      <c r="C241" s="223"/>
      <c r="D241" s="218" t="s">
        <v>125</v>
      </c>
      <c r="E241" s="224" t="s">
        <v>1</v>
      </c>
      <c r="F241" s="225" t="s">
        <v>473</v>
      </c>
      <c r="G241" s="223"/>
      <c r="H241" s="226">
        <v>36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125</v>
      </c>
      <c r="AU241" s="232" t="s">
        <v>83</v>
      </c>
      <c r="AV241" s="13" t="s">
        <v>83</v>
      </c>
      <c r="AW241" s="13" t="s">
        <v>30</v>
      </c>
      <c r="AX241" s="13" t="s">
        <v>73</v>
      </c>
      <c r="AY241" s="232" t="s">
        <v>116</v>
      </c>
    </row>
    <row r="242" spans="1:65" s="14" customFormat="1">
      <c r="B242" s="233"/>
      <c r="C242" s="234"/>
      <c r="D242" s="218" t="s">
        <v>125</v>
      </c>
      <c r="E242" s="235" t="s">
        <v>1</v>
      </c>
      <c r="F242" s="236" t="s">
        <v>127</v>
      </c>
      <c r="G242" s="234"/>
      <c r="H242" s="237">
        <v>36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125</v>
      </c>
      <c r="AU242" s="243" t="s">
        <v>83</v>
      </c>
      <c r="AV242" s="14" t="s">
        <v>123</v>
      </c>
      <c r="AW242" s="14" t="s">
        <v>30</v>
      </c>
      <c r="AX242" s="14" t="s">
        <v>81</v>
      </c>
      <c r="AY242" s="243" t="s">
        <v>116</v>
      </c>
    </row>
    <row r="243" spans="1:65" s="2" customFormat="1" ht="21.75" customHeight="1">
      <c r="A243" s="34"/>
      <c r="B243" s="35"/>
      <c r="C243" s="204" t="s">
        <v>252</v>
      </c>
      <c r="D243" s="204" t="s">
        <v>119</v>
      </c>
      <c r="E243" s="205" t="s">
        <v>474</v>
      </c>
      <c r="F243" s="206" t="s">
        <v>475</v>
      </c>
      <c r="G243" s="207" t="s">
        <v>208</v>
      </c>
      <c r="H243" s="208">
        <v>2.4E-2</v>
      </c>
      <c r="I243" s="209"/>
      <c r="J243" s="210">
        <f>ROUND(I243*H243,2)</f>
        <v>0</v>
      </c>
      <c r="K243" s="211"/>
      <c r="L243" s="39"/>
      <c r="M243" s="212" t="s">
        <v>1</v>
      </c>
      <c r="N243" s="213" t="s">
        <v>38</v>
      </c>
      <c r="O243" s="71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6" t="s">
        <v>123</v>
      </c>
      <c r="AT243" s="216" t="s">
        <v>119</v>
      </c>
      <c r="AU243" s="216" t="s">
        <v>83</v>
      </c>
      <c r="AY243" s="17" t="s">
        <v>116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7" t="s">
        <v>81</v>
      </c>
      <c r="BK243" s="217">
        <f>ROUND(I243*H243,2)</f>
        <v>0</v>
      </c>
      <c r="BL243" s="17" t="s">
        <v>123</v>
      </c>
      <c r="BM243" s="216" t="s">
        <v>255</v>
      </c>
    </row>
    <row r="244" spans="1:65" s="2" customFormat="1" ht="19.5">
      <c r="A244" s="34"/>
      <c r="B244" s="35"/>
      <c r="C244" s="36"/>
      <c r="D244" s="218" t="s">
        <v>124</v>
      </c>
      <c r="E244" s="36"/>
      <c r="F244" s="219" t="s">
        <v>475</v>
      </c>
      <c r="G244" s="36"/>
      <c r="H244" s="36"/>
      <c r="I244" s="115"/>
      <c r="J244" s="36"/>
      <c r="K244" s="36"/>
      <c r="L244" s="39"/>
      <c r="M244" s="220"/>
      <c r="N244" s="221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124</v>
      </c>
      <c r="AU244" s="17" t="s">
        <v>83</v>
      </c>
    </row>
    <row r="245" spans="1:65" s="13" customFormat="1">
      <c r="B245" s="222"/>
      <c r="C245" s="223"/>
      <c r="D245" s="218" t="s">
        <v>125</v>
      </c>
      <c r="E245" s="224" t="s">
        <v>1</v>
      </c>
      <c r="F245" s="225" t="s">
        <v>470</v>
      </c>
      <c r="G245" s="223"/>
      <c r="H245" s="226">
        <v>2.4E-2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125</v>
      </c>
      <c r="AU245" s="232" t="s">
        <v>83</v>
      </c>
      <c r="AV245" s="13" t="s">
        <v>83</v>
      </c>
      <c r="AW245" s="13" t="s">
        <v>30</v>
      </c>
      <c r="AX245" s="13" t="s">
        <v>73</v>
      </c>
      <c r="AY245" s="232" t="s">
        <v>116</v>
      </c>
    </row>
    <row r="246" spans="1:65" s="14" customFormat="1">
      <c r="B246" s="233"/>
      <c r="C246" s="234"/>
      <c r="D246" s="218" t="s">
        <v>125</v>
      </c>
      <c r="E246" s="235" t="s">
        <v>1</v>
      </c>
      <c r="F246" s="236" t="s">
        <v>127</v>
      </c>
      <c r="G246" s="234"/>
      <c r="H246" s="237">
        <v>2.4E-2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125</v>
      </c>
      <c r="AU246" s="243" t="s">
        <v>83</v>
      </c>
      <c r="AV246" s="14" t="s">
        <v>123</v>
      </c>
      <c r="AW246" s="14" t="s">
        <v>30</v>
      </c>
      <c r="AX246" s="14" t="s">
        <v>81</v>
      </c>
      <c r="AY246" s="243" t="s">
        <v>116</v>
      </c>
    </row>
    <row r="247" spans="1:65" s="2" customFormat="1" ht="16.5" customHeight="1">
      <c r="A247" s="34"/>
      <c r="B247" s="35"/>
      <c r="C247" s="204" t="s">
        <v>187</v>
      </c>
      <c r="D247" s="204" t="s">
        <v>119</v>
      </c>
      <c r="E247" s="205" t="s">
        <v>476</v>
      </c>
      <c r="F247" s="206" t="s">
        <v>477</v>
      </c>
      <c r="G247" s="207" t="s">
        <v>130</v>
      </c>
      <c r="H247" s="208">
        <v>4</v>
      </c>
      <c r="I247" s="209"/>
      <c r="J247" s="210">
        <f>ROUND(I247*H247,2)</f>
        <v>0</v>
      </c>
      <c r="K247" s="211"/>
      <c r="L247" s="39"/>
      <c r="M247" s="212" t="s">
        <v>1</v>
      </c>
      <c r="N247" s="213" t="s">
        <v>38</v>
      </c>
      <c r="O247" s="71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6" t="s">
        <v>123</v>
      </c>
      <c r="AT247" s="216" t="s">
        <v>119</v>
      </c>
      <c r="AU247" s="216" t="s">
        <v>83</v>
      </c>
      <c r="AY247" s="17" t="s">
        <v>116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7" t="s">
        <v>81</v>
      </c>
      <c r="BK247" s="217">
        <f>ROUND(I247*H247,2)</f>
        <v>0</v>
      </c>
      <c r="BL247" s="17" t="s">
        <v>123</v>
      </c>
      <c r="BM247" s="216" t="s">
        <v>258</v>
      </c>
    </row>
    <row r="248" spans="1:65" s="2" customFormat="1">
      <c r="A248" s="34"/>
      <c r="B248" s="35"/>
      <c r="C248" s="36"/>
      <c r="D248" s="218" t="s">
        <v>124</v>
      </c>
      <c r="E248" s="36"/>
      <c r="F248" s="219" t="s">
        <v>477</v>
      </c>
      <c r="G248" s="36"/>
      <c r="H248" s="36"/>
      <c r="I248" s="115"/>
      <c r="J248" s="36"/>
      <c r="K248" s="36"/>
      <c r="L248" s="39"/>
      <c r="M248" s="220"/>
      <c r="N248" s="221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124</v>
      </c>
      <c r="AU248" s="17" t="s">
        <v>83</v>
      </c>
    </row>
    <row r="249" spans="1:65" s="13" customFormat="1">
      <c r="B249" s="222"/>
      <c r="C249" s="223"/>
      <c r="D249" s="218" t="s">
        <v>125</v>
      </c>
      <c r="E249" s="224" t="s">
        <v>1</v>
      </c>
      <c r="F249" s="225" t="s">
        <v>282</v>
      </c>
      <c r="G249" s="223"/>
      <c r="H249" s="226">
        <v>4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125</v>
      </c>
      <c r="AU249" s="232" t="s">
        <v>83</v>
      </c>
      <c r="AV249" s="13" t="s">
        <v>83</v>
      </c>
      <c r="AW249" s="13" t="s">
        <v>30</v>
      </c>
      <c r="AX249" s="13" t="s">
        <v>73</v>
      </c>
      <c r="AY249" s="232" t="s">
        <v>116</v>
      </c>
    </row>
    <row r="250" spans="1:65" s="14" customFormat="1">
      <c r="B250" s="233"/>
      <c r="C250" s="234"/>
      <c r="D250" s="218" t="s">
        <v>125</v>
      </c>
      <c r="E250" s="235" t="s">
        <v>1</v>
      </c>
      <c r="F250" s="236" t="s">
        <v>127</v>
      </c>
      <c r="G250" s="234"/>
      <c r="H250" s="237">
        <v>4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125</v>
      </c>
      <c r="AU250" s="243" t="s">
        <v>83</v>
      </c>
      <c r="AV250" s="14" t="s">
        <v>123</v>
      </c>
      <c r="AW250" s="14" t="s">
        <v>30</v>
      </c>
      <c r="AX250" s="14" t="s">
        <v>81</v>
      </c>
      <c r="AY250" s="243" t="s">
        <v>116</v>
      </c>
    </row>
    <row r="251" spans="1:65" s="2" customFormat="1" ht="16.5" customHeight="1">
      <c r="A251" s="34"/>
      <c r="B251" s="35"/>
      <c r="C251" s="204" t="s">
        <v>259</v>
      </c>
      <c r="D251" s="204" t="s">
        <v>119</v>
      </c>
      <c r="E251" s="205" t="s">
        <v>478</v>
      </c>
      <c r="F251" s="206" t="s">
        <v>479</v>
      </c>
      <c r="G251" s="207" t="s">
        <v>171</v>
      </c>
      <c r="H251" s="208">
        <v>40</v>
      </c>
      <c r="I251" s="209"/>
      <c r="J251" s="210">
        <f>ROUND(I251*H251,2)</f>
        <v>0</v>
      </c>
      <c r="K251" s="211"/>
      <c r="L251" s="39"/>
      <c r="M251" s="212" t="s">
        <v>1</v>
      </c>
      <c r="N251" s="213" t="s">
        <v>38</v>
      </c>
      <c r="O251" s="71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6" t="s">
        <v>123</v>
      </c>
      <c r="AT251" s="216" t="s">
        <v>119</v>
      </c>
      <c r="AU251" s="216" t="s">
        <v>83</v>
      </c>
      <c r="AY251" s="17" t="s">
        <v>116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7" t="s">
        <v>81</v>
      </c>
      <c r="BK251" s="217">
        <f>ROUND(I251*H251,2)</f>
        <v>0</v>
      </c>
      <c r="BL251" s="17" t="s">
        <v>123</v>
      </c>
      <c r="BM251" s="216" t="s">
        <v>262</v>
      </c>
    </row>
    <row r="252" spans="1:65" s="2" customFormat="1">
      <c r="A252" s="34"/>
      <c r="B252" s="35"/>
      <c r="C252" s="36"/>
      <c r="D252" s="218" t="s">
        <v>124</v>
      </c>
      <c r="E252" s="36"/>
      <c r="F252" s="219" t="s">
        <v>479</v>
      </c>
      <c r="G252" s="36"/>
      <c r="H252" s="36"/>
      <c r="I252" s="115"/>
      <c r="J252" s="36"/>
      <c r="K252" s="36"/>
      <c r="L252" s="39"/>
      <c r="M252" s="220"/>
      <c r="N252" s="221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124</v>
      </c>
      <c r="AU252" s="17" t="s">
        <v>83</v>
      </c>
    </row>
    <row r="253" spans="1:65" s="13" customFormat="1">
      <c r="B253" s="222"/>
      <c r="C253" s="223"/>
      <c r="D253" s="218" t="s">
        <v>125</v>
      </c>
      <c r="E253" s="224" t="s">
        <v>1</v>
      </c>
      <c r="F253" s="225" t="s">
        <v>480</v>
      </c>
      <c r="G253" s="223"/>
      <c r="H253" s="226">
        <v>40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125</v>
      </c>
      <c r="AU253" s="232" t="s">
        <v>83</v>
      </c>
      <c r="AV253" s="13" t="s">
        <v>83</v>
      </c>
      <c r="AW253" s="13" t="s">
        <v>30</v>
      </c>
      <c r="AX253" s="13" t="s">
        <v>73</v>
      </c>
      <c r="AY253" s="232" t="s">
        <v>116</v>
      </c>
    </row>
    <row r="254" spans="1:65" s="14" customFormat="1">
      <c r="B254" s="233"/>
      <c r="C254" s="234"/>
      <c r="D254" s="218" t="s">
        <v>125</v>
      </c>
      <c r="E254" s="235" t="s">
        <v>1</v>
      </c>
      <c r="F254" s="236" t="s">
        <v>127</v>
      </c>
      <c r="G254" s="234"/>
      <c r="H254" s="237">
        <v>40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125</v>
      </c>
      <c r="AU254" s="243" t="s">
        <v>83</v>
      </c>
      <c r="AV254" s="14" t="s">
        <v>123</v>
      </c>
      <c r="AW254" s="14" t="s">
        <v>30</v>
      </c>
      <c r="AX254" s="14" t="s">
        <v>81</v>
      </c>
      <c r="AY254" s="243" t="s">
        <v>116</v>
      </c>
    </row>
    <row r="255" spans="1:65" s="2" customFormat="1" ht="16.5" customHeight="1">
      <c r="A255" s="34"/>
      <c r="B255" s="35"/>
      <c r="C255" s="204" t="s">
        <v>190</v>
      </c>
      <c r="D255" s="204" t="s">
        <v>119</v>
      </c>
      <c r="E255" s="205" t="s">
        <v>481</v>
      </c>
      <c r="F255" s="206" t="s">
        <v>482</v>
      </c>
      <c r="G255" s="207" t="s">
        <v>130</v>
      </c>
      <c r="H255" s="208">
        <v>4</v>
      </c>
      <c r="I255" s="209"/>
      <c r="J255" s="210">
        <f>ROUND(I255*H255,2)</f>
        <v>0</v>
      </c>
      <c r="K255" s="211"/>
      <c r="L255" s="39"/>
      <c r="M255" s="212" t="s">
        <v>1</v>
      </c>
      <c r="N255" s="213" t="s">
        <v>38</v>
      </c>
      <c r="O255" s="71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6" t="s">
        <v>123</v>
      </c>
      <c r="AT255" s="216" t="s">
        <v>119</v>
      </c>
      <c r="AU255" s="216" t="s">
        <v>83</v>
      </c>
      <c r="AY255" s="17" t="s">
        <v>116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7" t="s">
        <v>81</v>
      </c>
      <c r="BK255" s="217">
        <f>ROUND(I255*H255,2)</f>
        <v>0</v>
      </c>
      <c r="BL255" s="17" t="s">
        <v>123</v>
      </c>
      <c r="BM255" s="216" t="s">
        <v>272</v>
      </c>
    </row>
    <row r="256" spans="1:65" s="2" customFormat="1">
      <c r="A256" s="34"/>
      <c r="B256" s="35"/>
      <c r="C256" s="36"/>
      <c r="D256" s="218" t="s">
        <v>124</v>
      </c>
      <c r="E256" s="36"/>
      <c r="F256" s="219" t="s">
        <v>482</v>
      </c>
      <c r="G256" s="36"/>
      <c r="H256" s="36"/>
      <c r="I256" s="115"/>
      <c r="J256" s="36"/>
      <c r="K256" s="36"/>
      <c r="L256" s="39"/>
      <c r="M256" s="220"/>
      <c r="N256" s="221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124</v>
      </c>
      <c r="AU256" s="17" t="s">
        <v>83</v>
      </c>
    </row>
    <row r="257" spans="1:65" s="13" customFormat="1">
      <c r="B257" s="222"/>
      <c r="C257" s="223"/>
      <c r="D257" s="218" t="s">
        <v>125</v>
      </c>
      <c r="E257" s="224" t="s">
        <v>1</v>
      </c>
      <c r="F257" s="225" t="s">
        <v>282</v>
      </c>
      <c r="G257" s="223"/>
      <c r="H257" s="226">
        <v>4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125</v>
      </c>
      <c r="AU257" s="232" t="s">
        <v>83</v>
      </c>
      <c r="AV257" s="13" t="s">
        <v>83</v>
      </c>
      <c r="AW257" s="13" t="s">
        <v>30</v>
      </c>
      <c r="AX257" s="13" t="s">
        <v>73</v>
      </c>
      <c r="AY257" s="232" t="s">
        <v>116</v>
      </c>
    </row>
    <row r="258" spans="1:65" s="14" customFormat="1">
      <c r="B258" s="233"/>
      <c r="C258" s="234"/>
      <c r="D258" s="218" t="s">
        <v>125</v>
      </c>
      <c r="E258" s="235" t="s">
        <v>1</v>
      </c>
      <c r="F258" s="236" t="s">
        <v>127</v>
      </c>
      <c r="G258" s="234"/>
      <c r="H258" s="237">
        <v>4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125</v>
      </c>
      <c r="AU258" s="243" t="s">
        <v>83</v>
      </c>
      <c r="AV258" s="14" t="s">
        <v>123</v>
      </c>
      <c r="AW258" s="14" t="s">
        <v>30</v>
      </c>
      <c r="AX258" s="14" t="s">
        <v>81</v>
      </c>
      <c r="AY258" s="243" t="s">
        <v>116</v>
      </c>
    </row>
    <row r="259" spans="1:65" s="2" customFormat="1" ht="16.5" customHeight="1">
      <c r="A259" s="34"/>
      <c r="B259" s="35"/>
      <c r="C259" s="204" t="s">
        <v>268</v>
      </c>
      <c r="D259" s="204" t="s">
        <v>119</v>
      </c>
      <c r="E259" s="205" t="s">
        <v>483</v>
      </c>
      <c r="F259" s="206" t="s">
        <v>484</v>
      </c>
      <c r="G259" s="207" t="s">
        <v>171</v>
      </c>
      <c r="H259" s="208">
        <v>30</v>
      </c>
      <c r="I259" s="209"/>
      <c r="J259" s="210">
        <f>ROUND(I259*H259,2)</f>
        <v>0</v>
      </c>
      <c r="K259" s="211"/>
      <c r="L259" s="39"/>
      <c r="M259" s="212" t="s">
        <v>1</v>
      </c>
      <c r="N259" s="213" t="s">
        <v>38</v>
      </c>
      <c r="O259" s="71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6" t="s">
        <v>123</v>
      </c>
      <c r="AT259" s="216" t="s">
        <v>119</v>
      </c>
      <c r="AU259" s="216" t="s">
        <v>83</v>
      </c>
      <c r="AY259" s="17" t="s">
        <v>116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7" t="s">
        <v>81</v>
      </c>
      <c r="BK259" s="217">
        <f>ROUND(I259*H259,2)</f>
        <v>0</v>
      </c>
      <c r="BL259" s="17" t="s">
        <v>123</v>
      </c>
      <c r="BM259" s="216" t="s">
        <v>276</v>
      </c>
    </row>
    <row r="260" spans="1:65" s="2" customFormat="1">
      <c r="A260" s="34"/>
      <c r="B260" s="35"/>
      <c r="C260" s="36"/>
      <c r="D260" s="218" t="s">
        <v>124</v>
      </c>
      <c r="E260" s="36"/>
      <c r="F260" s="219" t="s">
        <v>484</v>
      </c>
      <c r="G260" s="36"/>
      <c r="H260" s="36"/>
      <c r="I260" s="115"/>
      <c r="J260" s="36"/>
      <c r="K260" s="36"/>
      <c r="L260" s="39"/>
      <c r="M260" s="220"/>
      <c r="N260" s="221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124</v>
      </c>
      <c r="AU260" s="17" t="s">
        <v>83</v>
      </c>
    </row>
    <row r="261" spans="1:65" s="13" customFormat="1">
      <c r="B261" s="222"/>
      <c r="C261" s="223"/>
      <c r="D261" s="218" t="s">
        <v>125</v>
      </c>
      <c r="E261" s="224" t="s">
        <v>1</v>
      </c>
      <c r="F261" s="225" t="s">
        <v>485</v>
      </c>
      <c r="G261" s="223"/>
      <c r="H261" s="226">
        <v>30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125</v>
      </c>
      <c r="AU261" s="232" t="s">
        <v>83</v>
      </c>
      <c r="AV261" s="13" t="s">
        <v>83</v>
      </c>
      <c r="AW261" s="13" t="s">
        <v>30</v>
      </c>
      <c r="AX261" s="13" t="s">
        <v>73</v>
      </c>
      <c r="AY261" s="232" t="s">
        <v>116</v>
      </c>
    </row>
    <row r="262" spans="1:65" s="14" customFormat="1">
      <c r="B262" s="233"/>
      <c r="C262" s="234"/>
      <c r="D262" s="218" t="s">
        <v>125</v>
      </c>
      <c r="E262" s="235" t="s">
        <v>1</v>
      </c>
      <c r="F262" s="236" t="s">
        <v>127</v>
      </c>
      <c r="G262" s="234"/>
      <c r="H262" s="237">
        <v>30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125</v>
      </c>
      <c r="AU262" s="243" t="s">
        <v>83</v>
      </c>
      <c r="AV262" s="14" t="s">
        <v>123</v>
      </c>
      <c r="AW262" s="14" t="s">
        <v>30</v>
      </c>
      <c r="AX262" s="14" t="s">
        <v>81</v>
      </c>
      <c r="AY262" s="243" t="s">
        <v>116</v>
      </c>
    </row>
    <row r="263" spans="1:65" s="2" customFormat="1" ht="21.75" customHeight="1">
      <c r="A263" s="34"/>
      <c r="B263" s="35"/>
      <c r="C263" s="204" t="s">
        <v>193</v>
      </c>
      <c r="D263" s="204" t="s">
        <v>119</v>
      </c>
      <c r="E263" s="205" t="s">
        <v>486</v>
      </c>
      <c r="F263" s="206" t="s">
        <v>487</v>
      </c>
      <c r="G263" s="207" t="s">
        <v>271</v>
      </c>
      <c r="H263" s="208">
        <v>160.19999999999999</v>
      </c>
      <c r="I263" s="209"/>
      <c r="J263" s="210">
        <f>ROUND(I263*H263,2)</f>
        <v>0</v>
      </c>
      <c r="K263" s="211"/>
      <c r="L263" s="39"/>
      <c r="M263" s="212" t="s">
        <v>1</v>
      </c>
      <c r="N263" s="213" t="s">
        <v>38</v>
      </c>
      <c r="O263" s="71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6" t="s">
        <v>123</v>
      </c>
      <c r="AT263" s="216" t="s">
        <v>119</v>
      </c>
      <c r="AU263" s="216" t="s">
        <v>83</v>
      </c>
      <c r="AY263" s="17" t="s">
        <v>116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7" t="s">
        <v>81</v>
      </c>
      <c r="BK263" s="217">
        <f>ROUND(I263*H263,2)</f>
        <v>0</v>
      </c>
      <c r="BL263" s="17" t="s">
        <v>123</v>
      </c>
      <c r="BM263" s="216" t="s">
        <v>281</v>
      </c>
    </row>
    <row r="264" spans="1:65" s="2" customFormat="1" ht="19.5">
      <c r="A264" s="34"/>
      <c r="B264" s="35"/>
      <c r="C264" s="36"/>
      <c r="D264" s="218" t="s">
        <v>124</v>
      </c>
      <c r="E264" s="36"/>
      <c r="F264" s="219" t="s">
        <v>487</v>
      </c>
      <c r="G264" s="36"/>
      <c r="H264" s="36"/>
      <c r="I264" s="115"/>
      <c r="J264" s="36"/>
      <c r="K264" s="36"/>
      <c r="L264" s="39"/>
      <c r="M264" s="220"/>
      <c r="N264" s="221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124</v>
      </c>
      <c r="AU264" s="17" t="s">
        <v>83</v>
      </c>
    </row>
    <row r="265" spans="1:65" s="13" customFormat="1">
      <c r="B265" s="222"/>
      <c r="C265" s="223"/>
      <c r="D265" s="218" t="s">
        <v>125</v>
      </c>
      <c r="E265" s="224" t="s">
        <v>1</v>
      </c>
      <c r="F265" s="225" t="s">
        <v>488</v>
      </c>
      <c r="G265" s="223"/>
      <c r="H265" s="226">
        <v>160.19999999999999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125</v>
      </c>
      <c r="AU265" s="232" t="s">
        <v>83</v>
      </c>
      <c r="AV265" s="13" t="s">
        <v>83</v>
      </c>
      <c r="AW265" s="13" t="s">
        <v>30</v>
      </c>
      <c r="AX265" s="13" t="s">
        <v>73</v>
      </c>
      <c r="AY265" s="232" t="s">
        <v>116</v>
      </c>
    </row>
    <row r="266" spans="1:65" s="14" customFormat="1">
      <c r="B266" s="233"/>
      <c r="C266" s="234"/>
      <c r="D266" s="218" t="s">
        <v>125</v>
      </c>
      <c r="E266" s="235" t="s">
        <v>1</v>
      </c>
      <c r="F266" s="236" t="s">
        <v>127</v>
      </c>
      <c r="G266" s="234"/>
      <c r="H266" s="237">
        <v>160.19999999999999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125</v>
      </c>
      <c r="AU266" s="243" t="s">
        <v>83</v>
      </c>
      <c r="AV266" s="14" t="s">
        <v>123</v>
      </c>
      <c r="AW266" s="14" t="s">
        <v>30</v>
      </c>
      <c r="AX266" s="14" t="s">
        <v>81</v>
      </c>
      <c r="AY266" s="243" t="s">
        <v>116</v>
      </c>
    </row>
    <row r="267" spans="1:65" s="2" customFormat="1" ht="16.5" customHeight="1">
      <c r="A267" s="34"/>
      <c r="B267" s="35"/>
      <c r="C267" s="204" t="s">
        <v>278</v>
      </c>
      <c r="D267" s="204" t="s">
        <v>119</v>
      </c>
      <c r="E267" s="205" t="s">
        <v>297</v>
      </c>
      <c r="F267" s="206" t="s">
        <v>298</v>
      </c>
      <c r="G267" s="207" t="s">
        <v>271</v>
      </c>
      <c r="H267" s="208">
        <v>13</v>
      </c>
      <c r="I267" s="209"/>
      <c r="J267" s="210">
        <f>ROUND(I267*H267,2)</f>
        <v>0</v>
      </c>
      <c r="K267" s="211"/>
      <c r="L267" s="39"/>
      <c r="M267" s="212" t="s">
        <v>1</v>
      </c>
      <c r="N267" s="213" t="s">
        <v>38</v>
      </c>
      <c r="O267" s="71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6" t="s">
        <v>123</v>
      </c>
      <c r="AT267" s="216" t="s">
        <v>119</v>
      </c>
      <c r="AU267" s="216" t="s">
        <v>83</v>
      </c>
      <c r="AY267" s="17" t="s">
        <v>116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7" t="s">
        <v>81</v>
      </c>
      <c r="BK267" s="217">
        <f>ROUND(I267*H267,2)</f>
        <v>0</v>
      </c>
      <c r="BL267" s="17" t="s">
        <v>123</v>
      </c>
      <c r="BM267" s="216" t="s">
        <v>285</v>
      </c>
    </row>
    <row r="268" spans="1:65" s="2" customFormat="1">
      <c r="A268" s="34"/>
      <c r="B268" s="35"/>
      <c r="C268" s="36"/>
      <c r="D268" s="218" t="s">
        <v>124</v>
      </c>
      <c r="E268" s="36"/>
      <c r="F268" s="219" t="s">
        <v>298</v>
      </c>
      <c r="G268" s="36"/>
      <c r="H268" s="36"/>
      <c r="I268" s="115"/>
      <c r="J268" s="36"/>
      <c r="K268" s="36"/>
      <c r="L268" s="39"/>
      <c r="M268" s="220"/>
      <c r="N268" s="221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124</v>
      </c>
      <c r="AU268" s="17" t="s">
        <v>83</v>
      </c>
    </row>
    <row r="269" spans="1:65" s="13" customFormat="1">
      <c r="B269" s="222"/>
      <c r="C269" s="223"/>
      <c r="D269" s="218" t="s">
        <v>125</v>
      </c>
      <c r="E269" s="224" t="s">
        <v>1</v>
      </c>
      <c r="F269" s="225" t="s">
        <v>489</v>
      </c>
      <c r="G269" s="223"/>
      <c r="H269" s="226">
        <v>13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125</v>
      </c>
      <c r="AU269" s="232" t="s">
        <v>83</v>
      </c>
      <c r="AV269" s="13" t="s">
        <v>83</v>
      </c>
      <c r="AW269" s="13" t="s">
        <v>30</v>
      </c>
      <c r="AX269" s="13" t="s">
        <v>73</v>
      </c>
      <c r="AY269" s="232" t="s">
        <v>116</v>
      </c>
    </row>
    <row r="270" spans="1:65" s="14" customFormat="1">
      <c r="B270" s="233"/>
      <c r="C270" s="234"/>
      <c r="D270" s="218" t="s">
        <v>125</v>
      </c>
      <c r="E270" s="235" t="s">
        <v>1</v>
      </c>
      <c r="F270" s="236" t="s">
        <v>127</v>
      </c>
      <c r="G270" s="234"/>
      <c r="H270" s="237">
        <v>13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125</v>
      </c>
      <c r="AU270" s="243" t="s">
        <v>83</v>
      </c>
      <c r="AV270" s="14" t="s">
        <v>123</v>
      </c>
      <c r="AW270" s="14" t="s">
        <v>30</v>
      </c>
      <c r="AX270" s="14" t="s">
        <v>81</v>
      </c>
      <c r="AY270" s="243" t="s">
        <v>116</v>
      </c>
    </row>
    <row r="271" spans="1:65" s="2" customFormat="1" ht="16.5" customHeight="1">
      <c r="A271" s="34"/>
      <c r="B271" s="35"/>
      <c r="C271" s="244" t="s">
        <v>198</v>
      </c>
      <c r="D271" s="244" t="s">
        <v>137</v>
      </c>
      <c r="E271" s="245" t="s">
        <v>301</v>
      </c>
      <c r="F271" s="246" t="s">
        <v>302</v>
      </c>
      <c r="G271" s="247" t="s">
        <v>140</v>
      </c>
      <c r="H271" s="248">
        <v>2.4380000000000002</v>
      </c>
      <c r="I271" s="249"/>
      <c r="J271" s="250">
        <f>ROUND(I271*H271,2)</f>
        <v>0</v>
      </c>
      <c r="K271" s="251"/>
      <c r="L271" s="252"/>
      <c r="M271" s="253" t="s">
        <v>1</v>
      </c>
      <c r="N271" s="254" t="s">
        <v>38</v>
      </c>
      <c r="O271" s="71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6" t="s">
        <v>141</v>
      </c>
      <c r="AT271" s="216" t="s">
        <v>137</v>
      </c>
      <c r="AU271" s="216" t="s">
        <v>83</v>
      </c>
      <c r="AY271" s="17" t="s">
        <v>116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7" t="s">
        <v>81</v>
      </c>
      <c r="BK271" s="217">
        <f>ROUND(I271*H271,2)</f>
        <v>0</v>
      </c>
      <c r="BL271" s="17" t="s">
        <v>123</v>
      </c>
      <c r="BM271" s="216" t="s">
        <v>289</v>
      </c>
    </row>
    <row r="272" spans="1:65" s="2" customFormat="1">
      <c r="A272" s="34"/>
      <c r="B272" s="35"/>
      <c r="C272" s="36"/>
      <c r="D272" s="218" t="s">
        <v>124</v>
      </c>
      <c r="E272" s="36"/>
      <c r="F272" s="219" t="s">
        <v>302</v>
      </c>
      <c r="G272" s="36"/>
      <c r="H272" s="36"/>
      <c r="I272" s="115"/>
      <c r="J272" s="36"/>
      <c r="K272" s="36"/>
      <c r="L272" s="39"/>
      <c r="M272" s="220"/>
      <c r="N272" s="221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124</v>
      </c>
      <c r="AU272" s="17" t="s">
        <v>83</v>
      </c>
    </row>
    <row r="273" spans="1:65" s="13" customFormat="1">
      <c r="B273" s="222"/>
      <c r="C273" s="223"/>
      <c r="D273" s="218" t="s">
        <v>125</v>
      </c>
      <c r="E273" s="224" t="s">
        <v>1</v>
      </c>
      <c r="F273" s="225" t="s">
        <v>490</v>
      </c>
      <c r="G273" s="223"/>
      <c r="H273" s="226">
        <v>2.4380000000000002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125</v>
      </c>
      <c r="AU273" s="232" t="s">
        <v>83</v>
      </c>
      <c r="AV273" s="13" t="s">
        <v>83</v>
      </c>
      <c r="AW273" s="13" t="s">
        <v>30</v>
      </c>
      <c r="AX273" s="13" t="s">
        <v>73</v>
      </c>
      <c r="AY273" s="232" t="s">
        <v>116</v>
      </c>
    </row>
    <row r="274" spans="1:65" s="14" customFormat="1">
      <c r="B274" s="233"/>
      <c r="C274" s="234"/>
      <c r="D274" s="218" t="s">
        <v>125</v>
      </c>
      <c r="E274" s="235" t="s">
        <v>1</v>
      </c>
      <c r="F274" s="236" t="s">
        <v>127</v>
      </c>
      <c r="G274" s="234"/>
      <c r="H274" s="237">
        <v>2.4380000000000002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125</v>
      </c>
      <c r="AU274" s="243" t="s">
        <v>83</v>
      </c>
      <c r="AV274" s="14" t="s">
        <v>123</v>
      </c>
      <c r="AW274" s="14" t="s">
        <v>30</v>
      </c>
      <c r="AX274" s="14" t="s">
        <v>81</v>
      </c>
      <c r="AY274" s="243" t="s">
        <v>116</v>
      </c>
    </row>
    <row r="275" spans="1:65" s="2" customFormat="1" ht="21.75" customHeight="1">
      <c r="A275" s="34"/>
      <c r="B275" s="35"/>
      <c r="C275" s="204" t="s">
        <v>286</v>
      </c>
      <c r="D275" s="204" t="s">
        <v>119</v>
      </c>
      <c r="E275" s="205" t="s">
        <v>491</v>
      </c>
      <c r="F275" s="206" t="s">
        <v>492</v>
      </c>
      <c r="G275" s="207" t="s">
        <v>271</v>
      </c>
      <c r="H275" s="208">
        <v>172.8</v>
      </c>
      <c r="I275" s="209"/>
      <c r="J275" s="210">
        <f>ROUND(I275*H275,2)</f>
        <v>0</v>
      </c>
      <c r="K275" s="211"/>
      <c r="L275" s="39"/>
      <c r="M275" s="212" t="s">
        <v>1</v>
      </c>
      <c r="N275" s="213" t="s">
        <v>38</v>
      </c>
      <c r="O275" s="71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6" t="s">
        <v>123</v>
      </c>
      <c r="AT275" s="216" t="s">
        <v>119</v>
      </c>
      <c r="AU275" s="216" t="s">
        <v>83</v>
      </c>
      <c r="AY275" s="17" t="s">
        <v>116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7" t="s">
        <v>81</v>
      </c>
      <c r="BK275" s="217">
        <f>ROUND(I275*H275,2)</f>
        <v>0</v>
      </c>
      <c r="BL275" s="17" t="s">
        <v>123</v>
      </c>
      <c r="BM275" s="216" t="s">
        <v>292</v>
      </c>
    </row>
    <row r="276" spans="1:65" s="2" customFormat="1" ht="19.5">
      <c r="A276" s="34"/>
      <c r="B276" s="35"/>
      <c r="C276" s="36"/>
      <c r="D276" s="218" t="s">
        <v>124</v>
      </c>
      <c r="E276" s="36"/>
      <c r="F276" s="219" t="s">
        <v>492</v>
      </c>
      <c r="G276" s="36"/>
      <c r="H276" s="36"/>
      <c r="I276" s="115"/>
      <c r="J276" s="36"/>
      <c r="K276" s="36"/>
      <c r="L276" s="39"/>
      <c r="M276" s="220"/>
      <c r="N276" s="221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124</v>
      </c>
      <c r="AU276" s="17" t="s">
        <v>83</v>
      </c>
    </row>
    <row r="277" spans="1:65" s="13" customFormat="1">
      <c r="B277" s="222"/>
      <c r="C277" s="223"/>
      <c r="D277" s="218" t="s">
        <v>125</v>
      </c>
      <c r="E277" s="224" t="s">
        <v>1</v>
      </c>
      <c r="F277" s="225" t="s">
        <v>493</v>
      </c>
      <c r="G277" s="223"/>
      <c r="H277" s="226">
        <v>172.8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125</v>
      </c>
      <c r="AU277" s="232" t="s">
        <v>83</v>
      </c>
      <c r="AV277" s="13" t="s">
        <v>83</v>
      </c>
      <c r="AW277" s="13" t="s">
        <v>30</v>
      </c>
      <c r="AX277" s="13" t="s">
        <v>73</v>
      </c>
      <c r="AY277" s="232" t="s">
        <v>116</v>
      </c>
    </row>
    <row r="278" spans="1:65" s="14" customFormat="1">
      <c r="B278" s="233"/>
      <c r="C278" s="234"/>
      <c r="D278" s="218" t="s">
        <v>125</v>
      </c>
      <c r="E278" s="235" t="s">
        <v>1</v>
      </c>
      <c r="F278" s="236" t="s">
        <v>127</v>
      </c>
      <c r="G278" s="234"/>
      <c r="H278" s="237">
        <v>172.8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125</v>
      </c>
      <c r="AU278" s="243" t="s">
        <v>83</v>
      </c>
      <c r="AV278" s="14" t="s">
        <v>123</v>
      </c>
      <c r="AW278" s="14" t="s">
        <v>30</v>
      </c>
      <c r="AX278" s="14" t="s">
        <v>81</v>
      </c>
      <c r="AY278" s="243" t="s">
        <v>116</v>
      </c>
    </row>
    <row r="279" spans="1:65" s="2" customFormat="1" ht="21.75" customHeight="1">
      <c r="A279" s="34"/>
      <c r="B279" s="35"/>
      <c r="C279" s="204" t="s">
        <v>199</v>
      </c>
      <c r="D279" s="204" t="s">
        <v>119</v>
      </c>
      <c r="E279" s="205" t="s">
        <v>494</v>
      </c>
      <c r="F279" s="206" t="s">
        <v>495</v>
      </c>
      <c r="G279" s="207" t="s">
        <v>271</v>
      </c>
      <c r="H279" s="208">
        <v>172.8</v>
      </c>
      <c r="I279" s="209"/>
      <c r="J279" s="210">
        <f>ROUND(I279*H279,2)</f>
        <v>0</v>
      </c>
      <c r="K279" s="211"/>
      <c r="L279" s="39"/>
      <c r="M279" s="212" t="s">
        <v>1</v>
      </c>
      <c r="N279" s="213" t="s">
        <v>38</v>
      </c>
      <c r="O279" s="71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6" t="s">
        <v>123</v>
      </c>
      <c r="AT279" s="216" t="s">
        <v>119</v>
      </c>
      <c r="AU279" s="216" t="s">
        <v>83</v>
      </c>
      <c r="AY279" s="17" t="s">
        <v>116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7" t="s">
        <v>81</v>
      </c>
      <c r="BK279" s="217">
        <f>ROUND(I279*H279,2)</f>
        <v>0</v>
      </c>
      <c r="BL279" s="17" t="s">
        <v>123</v>
      </c>
      <c r="BM279" s="216" t="s">
        <v>296</v>
      </c>
    </row>
    <row r="280" spans="1:65" s="2" customFormat="1" ht="19.5">
      <c r="A280" s="34"/>
      <c r="B280" s="35"/>
      <c r="C280" s="36"/>
      <c r="D280" s="218" t="s">
        <v>124</v>
      </c>
      <c r="E280" s="36"/>
      <c r="F280" s="219" t="s">
        <v>495</v>
      </c>
      <c r="G280" s="36"/>
      <c r="H280" s="36"/>
      <c r="I280" s="115"/>
      <c r="J280" s="36"/>
      <c r="K280" s="36"/>
      <c r="L280" s="39"/>
      <c r="M280" s="220"/>
      <c r="N280" s="221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124</v>
      </c>
      <c r="AU280" s="17" t="s">
        <v>83</v>
      </c>
    </row>
    <row r="281" spans="1:65" s="13" customFormat="1">
      <c r="B281" s="222"/>
      <c r="C281" s="223"/>
      <c r="D281" s="218" t="s">
        <v>125</v>
      </c>
      <c r="E281" s="224" t="s">
        <v>1</v>
      </c>
      <c r="F281" s="225" t="s">
        <v>493</v>
      </c>
      <c r="G281" s="223"/>
      <c r="H281" s="226">
        <v>172.8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AT281" s="232" t="s">
        <v>125</v>
      </c>
      <c r="AU281" s="232" t="s">
        <v>83</v>
      </c>
      <c r="AV281" s="13" t="s">
        <v>83</v>
      </c>
      <c r="AW281" s="13" t="s">
        <v>30</v>
      </c>
      <c r="AX281" s="13" t="s">
        <v>73</v>
      </c>
      <c r="AY281" s="232" t="s">
        <v>116</v>
      </c>
    </row>
    <row r="282" spans="1:65" s="14" customFormat="1">
      <c r="B282" s="233"/>
      <c r="C282" s="234"/>
      <c r="D282" s="218" t="s">
        <v>125</v>
      </c>
      <c r="E282" s="235" t="s">
        <v>1</v>
      </c>
      <c r="F282" s="236" t="s">
        <v>127</v>
      </c>
      <c r="G282" s="234"/>
      <c r="H282" s="237">
        <v>172.8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125</v>
      </c>
      <c r="AU282" s="243" t="s">
        <v>83</v>
      </c>
      <c r="AV282" s="14" t="s">
        <v>123</v>
      </c>
      <c r="AW282" s="14" t="s">
        <v>30</v>
      </c>
      <c r="AX282" s="14" t="s">
        <v>81</v>
      </c>
      <c r="AY282" s="243" t="s">
        <v>116</v>
      </c>
    </row>
    <row r="283" spans="1:65" s="2" customFormat="1" ht="21.75" customHeight="1">
      <c r="A283" s="34"/>
      <c r="B283" s="35"/>
      <c r="C283" s="204" t="s">
        <v>293</v>
      </c>
      <c r="D283" s="204" t="s">
        <v>119</v>
      </c>
      <c r="E283" s="205" t="s">
        <v>496</v>
      </c>
      <c r="F283" s="206" t="s">
        <v>497</v>
      </c>
      <c r="G283" s="207" t="s">
        <v>171</v>
      </c>
      <c r="H283" s="208">
        <v>30</v>
      </c>
      <c r="I283" s="209"/>
      <c r="J283" s="210">
        <f>ROUND(I283*H283,2)</f>
        <v>0</v>
      </c>
      <c r="K283" s="211"/>
      <c r="L283" s="39"/>
      <c r="M283" s="212" t="s">
        <v>1</v>
      </c>
      <c r="N283" s="213" t="s">
        <v>38</v>
      </c>
      <c r="O283" s="71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6" t="s">
        <v>123</v>
      </c>
      <c r="AT283" s="216" t="s">
        <v>119</v>
      </c>
      <c r="AU283" s="216" t="s">
        <v>83</v>
      </c>
      <c r="AY283" s="17" t="s">
        <v>116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7" t="s">
        <v>81</v>
      </c>
      <c r="BK283" s="217">
        <f>ROUND(I283*H283,2)</f>
        <v>0</v>
      </c>
      <c r="BL283" s="17" t="s">
        <v>123</v>
      </c>
      <c r="BM283" s="216" t="s">
        <v>299</v>
      </c>
    </row>
    <row r="284" spans="1:65" s="2" customFormat="1">
      <c r="A284" s="34"/>
      <c r="B284" s="35"/>
      <c r="C284" s="36"/>
      <c r="D284" s="218" t="s">
        <v>124</v>
      </c>
      <c r="E284" s="36"/>
      <c r="F284" s="219" t="s">
        <v>497</v>
      </c>
      <c r="G284" s="36"/>
      <c r="H284" s="36"/>
      <c r="I284" s="115"/>
      <c r="J284" s="36"/>
      <c r="K284" s="36"/>
      <c r="L284" s="39"/>
      <c r="M284" s="220"/>
      <c r="N284" s="221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124</v>
      </c>
      <c r="AU284" s="17" t="s">
        <v>83</v>
      </c>
    </row>
    <row r="285" spans="1:65" s="13" customFormat="1">
      <c r="B285" s="222"/>
      <c r="C285" s="223"/>
      <c r="D285" s="218" t="s">
        <v>125</v>
      </c>
      <c r="E285" s="224" t="s">
        <v>1</v>
      </c>
      <c r="F285" s="225" t="s">
        <v>485</v>
      </c>
      <c r="G285" s="223"/>
      <c r="H285" s="226">
        <v>30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125</v>
      </c>
      <c r="AU285" s="232" t="s">
        <v>83</v>
      </c>
      <c r="AV285" s="13" t="s">
        <v>83</v>
      </c>
      <c r="AW285" s="13" t="s">
        <v>30</v>
      </c>
      <c r="AX285" s="13" t="s">
        <v>73</v>
      </c>
      <c r="AY285" s="232" t="s">
        <v>116</v>
      </c>
    </row>
    <row r="286" spans="1:65" s="14" customFormat="1">
      <c r="B286" s="233"/>
      <c r="C286" s="234"/>
      <c r="D286" s="218" t="s">
        <v>125</v>
      </c>
      <c r="E286" s="235" t="s">
        <v>1</v>
      </c>
      <c r="F286" s="236" t="s">
        <v>127</v>
      </c>
      <c r="G286" s="234"/>
      <c r="H286" s="237">
        <v>30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125</v>
      </c>
      <c r="AU286" s="243" t="s">
        <v>83</v>
      </c>
      <c r="AV286" s="14" t="s">
        <v>123</v>
      </c>
      <c r="AW286" s="14" t="s">
        <v>30</v>
      </c>
      <c r="AX286" s="14" t="s">
        <v>81</v>
      </c>
      <c r="AY286" s="243" t="s">
        <v>116</v>
      </c>
    </row>
    <row r="287" spans="1:65" s="2" customFormat="1" ht="16.5" customHeight="1">
      <c r="A287" s="34"/>
      <c r="B287" s="35"/>
      <c r="C287" s="204" t="s">
        <v>204</v>
      </c>
      <c r="D287" s="204" t="s">
        <v>119</v>
      </c>
      <c r="E287" s="205" t="s">
        <v>335</v>
      </c>
      <c r="F287" s="206" t="s">
        <v>336</v>
      </c>
      <c r="G287" s="207" t="s">
        <v>271</v>
      </c>
      <c r="H287" s="208">
        <v>345.6</v>
      </c>
      <c r="I287" s="209"/>
      <c r="J287" s="210">
        <f>ROUND(I287*H287,2)</f>
        <v>0</v>
      </c>
      <c r="K287" s="211"/>
      <c r="L287" s="39"/>
      <c r="M287" s="212" t="s">
        <v>1</v>
      </c>
      <c r="N287" s="213" t="s">
        <v>38</v>
      </c>
      <c r="O287" s="71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6" t="s">
        <v>123</v>
      </c>
      <c r="AT287" s="216" t="s">
        <v>119</v>
      </c>
      <c r="AU287" s="216" t="s">
        <v>83</v>
      </c>
      <c r="AY287" s="17" t="s">
        <v>116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7" t="s">
        <v>81</v>
      </c>
      <c r="BK287" s="217">
        <f>ROUND(I287*H287,2)</f>
        <v>0</v>
      </c>
      <c r="BL287" s="17" t="s">
        <v>123</v>
      </c>
      <c r="BM287" s="216" t="s">
        <v>303</v>
      </c>
    </row>
    <row r="288" spans="1:65" s="2" customFormat="1">
      <c r="A288" s="34"/>
      <c r="B288" s="35"/>
      <c r="C288" s="36"/>
      <c r="D288" s="218" t="s">
        <v>124</v>
      </c>
      <c r="E288" s="36"/>
      <c r="F288" s="219" t="s">
        <v>336</v>
      </c>
      <c r="G288" s="36"/>
      <c r="H288" s="36"/>
      <c r="I288" s="115"/>
      <c r="J288" s="36"/>
      <c r="K288" s="36"/>
      <c r="L288" s="39"/>
      <c r="M288" s="220"/>
      <c r="N288" s="221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124</v>
      </c>
      <c r="AU288" s="17" t="s">
        <v>83</v>
      </c>
    </row>
    <row r="289" spans="1:65" s="13" customFormat="1">
      <c r="B289" s="222"/>
      <c r="C289" s="223"/>
      <c r="D289" s="218" t="s">
        <v>125</v>
      </c>
      <c r="E289" s="224" t="s">
        <v>1</v>
      </c>
      <c r="F289" s="225" t="s">
        <v>498</v>
      </c>
      <c r="G289" s="223"/>
      <c r="H289" s="226">
        <v>345.6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125</v>
      </c>
      <c r="AU289" s="232" t="s">
        <v>83</v>
      </c>
      <c r="AV289" s="13" t="s">
        <v>83</v>
      </c>
      <c r="AW289" s="13" t="s">
        <v>30</v>
      </c>
      <c r="AX289" s="13" t="s">
        <v>73</v>
      </c>
      <c r="AY289" s="232" t="s">
        <v>116</v>
      </c>
    </row>
    <row r="290" spans="1:65" s="14" customFormat="1">
      <c r="B290" s="233"/>
      <c r="C290" s="234"/>
      <c r="D290" s="218" t="s">
        <v>125</v>
      </c>
      <c r="E290" s="235" t="s">
        <v>1</v>
      </c>
      <c r="F290" s="236" t="s">
        <v>127</v>
      </c>
      <c r="G290" s="234"/>
      <c r="H290" s="237">
        <v>345.6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125</v>
      </c>
      <c r="AU290" s="243" t="s">
        <v>83</v>
      </c>
      <c r="AV290" s="14" t="s">
        <v>123</v>
      </c>
      <c r="AW290" s="14" t="s">
        <v>30</v>
      </c>
      <c r="AX290" s="14" t="s">
        <v>81</v>
      </c>
      <c r="AY290" s="243" t="s">
        <v>116</v>
      </c>
    </row>
    <row r="291" spans="1:65" s="2" customFormat="1" ht="16.5" customHeight="1">
      <c r="A291" s="34"/>
      <c r="B291" s="35"/>
      <c r="C291" s="204" t="s">
        <v>300</v>
      </c>
      <c r="D291" s="204" t="s">
        <v>119</v>
      </c>
      <c r="E291" s="205" t="s">
        <v>499</v>
      </c>
      <c r="F291" s="206" t="s">
        <v>500</v>
      </c>
      <c r="G291" s="207" t="s">
        <v>271</v>
      </c>
      <c r="H291" s="208">
        <v>172.8</v>
      </c>
      <c r="I291" s="209"/>
      <c r="J291" s="210">
        <f>ROUND(I291*H291,2)</f>
        <v>0</v>
      </c>
      <c r="K291" s="211"/>
      <c r="L291" s="39"/>
      <c r="M291" s="212" t="s">
        <v>1</v>
      </c>
      <c r="N291" s="213" t="s">
        <v>38</v>
      </c>
      <c r="O291" s="71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6" t="s">
        <v>123</v>
      </c>
      <c r="AT291" s="216" t="s">
        <v>119</v>
      </c>
      <c r="AU291" s="216" t="s">
        <v>83</v>
      </c>
      <c r="AY291" s="17" t="s">
        <v>116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7" t="s">
        <v>81</v>
      </c>
      <c r="BK291" s="217">
        <f>ROUND(I291*H291,2)</f>
        <v>0</v>
      </c>
      <c r="BL291" s="17" t="s">
        <v>123</v>
      </c>
      <c r="BM291" s="216" t="s">
        <v>307</v>
      </c>
    </row>
    <row r="292" spans="1:65" s="2" customFormat="1">
      <c r="A292" s="34"/>
      <c r="B292" s="35"/>
      <c r="C292" s="36"/>
      <c r="D292" s="218" t="s">
        <v>124</v>
      </c>
      <c r="E292" s="36"/>
      <c r="F292" s="219" t="s">
        <v>500</v>
      </c>
      <c r="G292" s="36"/>
      <c r="H292" s="36"/>
      <c r="I292" s="115"/>
      <c r="J292" s="36"/>
      <c r="K292" s="36"/>
      <c r="L292" s="39"/>
      <c r="M292" s="220"/>
      <c r="N292" s="221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124</v>
      </c>
      <c r="AU292" s="17" t="s">
        <v>83</v>
      </c>
    </row>
    <row r="293" spans="1:65" s="13" customFormat="1">
      <c r="B293" s="222"/>
      <c r="C293" s="223"/>
      <c r="D293" s="218" t="s">
        <v>125</v>
      </c>
      <c r="E293" s="224" t="s">
        <v>1</v>
      </c>
      <c r="F293" s="225" t="s">
        <v>493</v>
      </c>
      <c r="G293" s="223"/>
      <c r="H293" s="226">
        <v>172.8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125</v>
      </c>
      <c r="AU293" s="232" t="s">
        <v>83</v>
      </c>
      <c r="AV293" s="13" t="s">
        <v>83</v>
      </c>
      <c r="AW293" s="13" t="s">
        <v>30</v>
      </c>
      <c r="AX293" s="13" t="s">
        <v>73</v>
      </c>
      <c r="AY293" s="232" t="s">
        <v>116</v>
      </c>
    </row>
    <row r="294" spans="1:65" s="14" customFormat="1">
      <c r="B294" s="233"/>
      <c r="C294" s="234"/>
      <c r="D294" s="218" t="s">
        <v>125</v>
      </c>
      <c r="E294" s="235" t="s">
        <v>1</v>
      </c>
      <c r="F294" s="236" t="s">
        <v>127</v>
      </c>
      <c r="G294" s="234"/>
      <c r="H294" s="237">
        <v>172.8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125</v>
      </c>
      <c r="AU294" s="243" t="s">
        <v>83</v>
      </c>
      <c r="AV294" s="14" t="s">
        <v>123</v>
      </c>
      <c r="AW294" s="14" t="s">
        <v>30</v>
      </c>
      <c r="AX294" s="14" t="s">
        <v>81</v>
      </c>
      <c r="AY294" s="243" t="s">
        <v>116</v>
      </c>
    </row>
    <row r="295" spans="1:65" s="2" customFormat="1" ht="16.5" customHeight="1">
      <c r="A295" s="34"/>
      <c r="B295" s="35"/>
      <c r="C295" s="244" t="s">
        <v>209</v>
      </c>
      <c r="D295" s="244" t="s">
        <v>137</v>
      </c>
      <c r="E295" s="245" t="s">
        <v>330</v>
      </c>
      <c r="F295" s="246" t="s">
        <v>331</v>
      </c>
      <c r="G295" s="247" t="s">
        <v>332</v>
      </c>
      <c r="H295" s="248">
        <v>18</v>
      </c>
      <c r="I295" s="249"/>
      <c r="J295" s="250">
        <f>ROUND(I295*H295,2)</f>
        <v>0</v>
      </c>
      <c r="K295" s="251"/>
      <c r="L295" s="252"/>
      <c r="M295" s="253" t="s">
        <v>1</v>
      </c>
      <c r="N295" s="254" t="s">
        <v>38</v>
      </c>
      <c r="O295" s="71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6" t="s">
        <v>141</v>
      </c>
      <c r="AT295" s="216" t="s">
        <v>137</v>
      </c>
      <c r="AU295" s="216" t="s">
        <v>83</v>
      </c>
      <c r="AY295" s="17" t="s">
        <v>116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7" t="s">
        <v>81</v>
      </c>
      <c r="BK295" s="217">
        <f>ROUND(I295*H295,2)</f>
        <v>0</v>
      </c>
      <c r="BL295" s="17" t="s">
        <v>123</v>
      </c>
      <c r="BM295" s="216" t="s">
        <v>311</v>
      </c>
    </row>
    <row r="296" spans="1:65" s="2" customFormat="1">
      <c r="A296" s="34"/>
      <c r="B296" s="35"/>
      <c r="C296" s="36"/>
      <c r="D296" s="218" t="s">
        <v>124</v>
      </c>
      <c r="E296" s="36"/>
      <c r="F296" s="219" t="s">
        <v>331</v>
      </c>
      <c r="G296" s="36"/>
      <c r="H296" s="36"/>
      <c r="I296" s="115"/>
      <c r="J296" s="36"/>
      <c r="K296" s="36"/>
      <c r="L296" s="39"/>
      <c r="M296" s="220"/>
      <c r="N296" s="221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124</v>
      </c>
      <c r="AU296" s="17" t="s">
        <v>83</v>
      </c>
    </row>
    <row r="297" spans="1:65" s="13" customFormat="1">
      <c r="B297" s="222"/>
      <c r="C297" s="223"/>
      <c r="D297" s="218" t="s">
        <v>125</v>
      </c>
      <c r="E297" s="224" t="s">
        <v>1</v>
      </c>
      <c r="F297" s="225" t="s">
        <v>501</v>
      </c>
      <c r="G297" s="223"/>
      <c r="H297" s="226">
        <v>18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125</v>
      </c>
      <c r="AU297" s="232" t="s">
        <v>83</v>
      </c>
      <c r="AV297" s="13" t="s">
        <v>83</v>
      </c>
      <c r="AW297" s="13" t="s">
        <v>30</v>
      </c>
      <c r="AX297" s="13" t="s">
        <v>73</v>
      </c>
      <c r="AY297" s="232" t="s">
        <v>116</v>
      </c>
    </row>
    <row r="298" spans="1:65" s="14" customFormat="1">
      <c r="B298" s="233"/>
      <c r="C298" s="234"/>
      <c r="D298" s="218" t="s">
        <v>125</v>
      </c>
      <c r="E298" s="235" t="s">
        <v>1</v>
      </c>
      <c r="F298" s="236" t="s">
        <v>127</v>
      </c>
      <c r="G298" s="234"/>
      <c r="H298" s="237">
        <v>18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125</v>
      </c>
      <c r="AU298" s="243" t="s">
        <v>83</v>
      </c>
      <c r="AV298" s="14" t="s">
        <v>123</v>
      </c>
      <c r="AW298" s="14" t="s">
        <v>30</v>
      </c>
      <c r="AX298" s="14" t="s">
        <v>81</v>
      </c>
      <c r="AY298" s="243" t="s">
        <v>116</v>
      </c>
    </row>
    <row r="299" spans="1:65" s="2" customFormat="1" ht="21.75" customHeight="1">
      <c r="A299" s="34"/>
      <c r="B299" s="35"/>
      <c r="C299" s="244" t="s">
        <v>308</v>
      </c>
      <c r="D299" s="244" t="s">
        <v>137</v>
      </c>
      <c r="E299" s="245" t="s">
        <v>321</v>
      </c>
      <c r="F299" s="246" t="s">
        <v>322</v>
      </c>
      <c r="G299" s="247" t="s">
        <v>140</v>
      </c>
      <c r="H299" s="248">
        <v>17.28</v>
      </c>
      <c r="I299" s="249"/>
      <c r="J299" s="250">
        <f>ROUND(I299*H299,2)</f>
        <v>0</v>
      </c>
      <c r="K299" s="251"/>
      <c r="L299" s="252"/>
      <c r="M299" s="253" t="s">
        <v>1</v>
      </c>
      <c r="N299" s="254" t="s">
        <v>38</v>
      </c>
      <c r="O299" s="71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6" t="s">
        <v>141</v>
      </c>
      <c r="AT299" s="216" t="s">
        <v>137</v>
      </c>
      <c r="AU299" s="216" t="s">
        <v>83</v>
      </c>
      <c r="AY299" s="17" t="s">
        <v>116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7" t="s">
        <v>81</v>
      </c>
      <c r="BK299" s="217">
        <f>ROUND(I299*H299,2)</f>
        <v>0</v>
      </c>
      <c r="BL299" s="17" t="s">
        <v>123</v>
      </c>
      <c r="BM299" s="216" t="s">
        <v>315</v>
      </c>
    </row>
    <row r="300" spans="1:65" s="2" customFormat="1">
      <c r="A300" s="34"/>
      <c r="B300" s="35"/>
      <c r="C300" s="36"/>
      <c r="D300" s="218" t="s">
        <v>124</v>
      </c>
      <c r="E300" s="36"/>
      <c r="F300" s="219" t="s">
        <v>322</v>
      </c>
      <c r="G300" s="36"/>
      <c r="H300" s="36"/>
      <c r="I300" s="115"/>
      <c r="J300" s="36"/>
      <c r="K300" s="36"/>
      <c r="L300" s="39"/>
      <c r="M300" s="220"/>
      <c r="N300" s="221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124</v>
      </c>
      <c r="AU300" s="17" t="s">
        <v>83</v>
      </c>
    </row>
    <row r="301" spans="1:65" s="13" customFormat="1">
      <c r="B301" s="222"/>
      <c r="C301" s="223"/>
      <c r="D301" s="218" t="s">
        <v>125</v>
      </c>
      <c r="E301" s="224" t="s">
        <v>1</v>
      </c>
      <c r="F301" s="225" t="s">
        <v>502</v>
      </c>
      <c r="G301" s="223"/>
      <c r="H301" s="226">
        <v>17.28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125</v>
      </c>
      <c r="AU301" s="232" t="s">
        <v>83</v>
      </c>
      <c r="AV301" s="13" t="s">
        <v>83</v>
      </c>
      <c r="AW301" s="13" t="s">
        <v>30</v>
      </c>
      <c r="AX301" s="13" t="s">
        <v>73</v>
      </c>
      <c r="AY301" s="232" t="s">
        <v>116</v>
      </c>
    </row>
    <row r="302" spans="1:65" s="14" customFormat="1">
      <c r="B302" s="233"/>
      <c r="C302" s="234"/>
      <c r="D302" s="218" t="s">
        <v>125</v>
      </c>
      <c r="E302" s="235" t="s">
        <v>1</v>
      </c>
      <c r="F302" s="236" t="s">
        <v>127</v>
      </c>
      <c r="G302" s="234"/>
      <c r="H302" s="237">
        <v>17.28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AT302" s="243" t="s">
        <v>125</v>
      </c>
      <c r="AU302" s="243" t="s">
        <v>83</v>
      </c>
      <c r="AV302" s="14" t="s">
        <v>123</v>
      </c>
      <c r="AW302" s="14" t="s">
        <v>30</v>
      </c>
      <c r="AX302" s="14" t="s">
        <v>81</v>
      </c>
      <c r="AY302" s="243" t="s">
        <v>116</v>
      </c>
    </row>
    <row r="303" spans="1:65" s="2" customFormat="1" ht="16.5" customHeight="1">
      <c r="A303" s="34"/>
      <c r="B303" s="35"/>
      <c r="C303" s="244" t="s">
        <v>214</v>
      </c>
      <c r="D303" s="244" t="s">
        <v>137</v>
      </c>
      <c r="E303" s="245" t="s">
        <v>326</v>
      </c>
      <c r="F303" s="246" t="s">
        <v>327</v>
      </c>
      <c r="G303" s="247" t="s">
        <v>140</v>
      </c>
      <c r="H303" s="248">
        <v>25.92</v>
      </c>
      <c r="I303" s="249"/>
      <c r="J303" s="250">
        <f>ROUND(I303*H303,2)</f>
        <v>0</v>
      </c>
      <c r="K303" s="251"/>
      <c r="L303" s="252"/>
      <c r="M303" s="253" t="s">
        <v>1</v>
      </c>
      <c r="N303" s="254" t="s">
        <v>38</v>
      </c>
      <c r="O303" s="71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6" t="s">
        <v>141</v>
      </c>
      <c r="AT303" s="216" t="s">
        <v>137</v>
      </c>
      <c r="AU303" s="216" t="s">
        <v>83</v>
      </c>
      <c r="AY303" s="17" t="s">
        <v>116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7" t="s">
        <v>81</v>
      </c>
      <c r="BK303" s="217">
        <f>ROUND(I303*H303,2)</f>
        <v>0</v>
      </c>
      <c r="BL303" s="17" t="s">
        <v>123</v>
      </c>
      <c r="BM303" s="216" t="s">
        <v>320</v>
      </c>
    </row>
    <row r="304" spans="1:65" s="2" customFormat="1">
      <c r="A304" s="34"/>
      <c r="B304" s="35"/>
      <c r="C304" s="36"/>
      <c r="D304" s="218" t="s">
        <v>124</v>
      </c>
      <c r="E304" s="36"/>
      <c r="F304" s="219" t="s">
        <v>327</v>
      </c>
      <c r="G304" s="36"/>
      <c r="H304" s="36"/>
      <c r="I304" s="115"/>
      <c r="J304" s="36"/>
      <c r="K304" s="36"/>
      <c r="L304" s="39"/>
      <c r="M304" s="220"/>
      <c r="N304" s="221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124</v>
      </c>
      <c r="AU304" s="17" t="s">
        <v>83</v>
      </c>
    </row>
    <row r="305" spans="1:65" s="13" customFormat="1">
      <c r="B305" s="222"/>
      <c r="C305" s="223"/>
      <c r="D305" s="218" t="s">
        <v>125</v>
      </c>
      <c r="E305" s="224" t="s">
        <v>1</v>
      </c>
      <c r="F305" s="225" t="s">
        <v>503</v>
      </c>
      <c r="G305" s="223"/>
      <c r="H305" s="226">
        <v>25.92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125</v>
      </c>
      <c r="AU305" s="232" t="s">
        <v>83</v>
      </c>
      <c r="AV305" s="13" t="s">
        <v>83</v>
      </c>
      <c r="AW305" s="13" t="s">
        <v>30</v>
      </c>
      <c r="AX305" s="13" t="s">
        <v>73</v>
      </c>
      <c r="AY305" s="232" t="s">
        <v>116</v>
      </c>
    </row>
    <row r="306" spans="1:65" s="14" customFormat="1">
      <c r="B306" s="233"/>
      <c r="C306" s="234"/>
      <c r="D306" s="218" t="s">
        <v>125</v>
      </c>
      <c r="E306" s="235" t="s">
        <v>1</v>
      </c>
      <c r="F306" s="236" t="s">
        <v>127</v>
      </c>
      <c r="G306" s="234"/>
      <c r="H306" s="237">
        <v>25.92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125</v>
      </c>
      <c r="AU306" s="243" t="s">
        <v>83</v>
      </c>
      <c r="AV306" s="14" t="s">
        <v>123</v>
      </c>
      <c r="AW306" s="14" t="s">
        <v>30</v>
      </c>
      <c r="AX306" s="14" t="s">
        <v>81</v>
      </c>
      <c r="AY306" s="243" t="s">
        <v>116</v>
      </c>
    </row>
    <row r="307" spans="1:65" s="2" customFormat="1" ht="21.75" customHeight="1">
      <c r="A307" s="34"/>
      <c r="B307" s="35"/>
      <c r="C307" s="244" t="s">
        <v>317</v>
      </c>
      <c r="D307" s="244" t="s">
        <v>137</v>
      </c>
      <c r="E307" s="245" t="s">
        <v>504</v>
      </c>
      <c r="F307" s="246" t="s">
        <v>505</v>
      </c>
      <c r="G307" s="247" t="s">
        <v>140</v>
      </c>
      <c r="H307" s="248">
        <v>41.57</v>
      </c>
      <c r="I307" s="249"/>
      <c r="J307" s="250">
        <f>ROUND(I307*H307,2)</f>
        <v>0</v>
      </c>
      <c r="K307" s="251"/>
      <c r="L307" s="252"/>
      <c r="M307" s="253" t="s">
        <v>1</v>
      </c>
      <c r="N307" s="254" t="s">
        <v>38</v>
      </c>
      <c r="O307" s="71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6" t="s">
        <v>141</v>
      </c>
      <c r="AT307" s="216" t="s">
        <v>137</v>
      </c>
      <c r="AU307" s="216" t="s">
        <v>83</v>
      </c>
      <c r="AY307" s="17" t="s">
        <v>116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7" t="s">
        <v>81</v>
      </c>
      <c r="BK307" s="217">
        <f>ROUND(I307*H307,2)</f>
        <v>0</v>
      </c>
      <c r="BL307" s="17" t="s">
        <v>123</v>
      </c>
      <c r="BM307" s="216" t="s">
        <v>323</v>
      </c>
    </row>
    <row r="308" spans="1:65" s="2" customFormat="1">
      <c r="A308" s="34"/>
      <c r="B308" s="35"/>
      <c r="C308" s="36"/>
      <c r="D308" s="218" t="s">
        <v>124</v>
      </c>
      <c r="E308" s="36"/>
      <c r="F308" s="219" t="s">
        <v>505</v>
      </c>
      <c r="G308" s="36"/>
      <c r="H308" s="36"/>
      <c r="I308" s="115"/>
      <c r="J308" s="36"/>
      <c r="K308" s="36"/>
      <c r="L308" s="39"/>
      <c r="M308" s="220"/>
      <c r="N308" s="221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124</v>
      </c>
      <c r="AU308" s="17" t="s">
        <v>83</v>
      </c>
    </row>
    <row r="309" spans="1:65" s="13" customFormat="1">
      <c r="B309" s="222"/>
      <c r="C309" s="223"/>
      <c r="D309" s="218" t="s">
        <v>125</v>
      </c>
      <c r="E309" s="224" t="s">
        <v>1</v>
      </c>
      <c r="F309" s="225" t="s">
        <v>506</v>
      </c>
      <c r="G309" s="223"/>
      <c r="H309" s="226">
        <v>41.57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125</v>
      </c>
      <c r="AU309" s="232" t="s">
        <v>83</v>
      </c>
      <c r="AV309" s="13" t="s">
        <v>83</v>
      </c>
      <c r="AW309" s="13" t="s">
        <v>30</v>
      </c>
      <c r="AX309" s="13" t="s">
        <v>73</v>
      </c>
      <c r="AY309" s="232" t="s">
        <v>116</v>
      </c>
    </row>
    <row r="310" spans="1:65" s="14" customFormat="1">
      <c r="B310" s="233"/>
      <c r="C310" s="234"/>
      <c r="D310" s="218" t="s">
        <v>125</v>
      </c>
      <c r="E310" s="235" t="s">
        <v>1</v>
      </c>
      <c r="F310" s="236" t="s">
        <v>127</v>
      </c>
      <c r="G310" s="234"/>
      <c r="H310" s="237">
        <v>41.57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125</v>
      </c>
      <c r="AU310" s="243" t="s">
        <v>83</v>
      </c>
      <c r="AV310" s="14" t="s">
        <v>123</v>
      </c>
      <c r="AW310" s="14" t="s">
        <v>30</v>
      </c>
      <c r="AX310" s="14" t="s">
        <v>81</v>
      </c>
      <c r="AY310" s="243" t="s">
        <v>116</v>
      </c>
    </row>
    <row r="311" spans="1:65" s="2" customFormat="1" ht="16.5" customHeight="1">
      <c r="A311" s="34"/>
      <c r="B311" s="35"/>
      <c r="C311" s="244" t="s">
        <v>220</v>
      </c>
      <c r="D311" s="244" t="s">
        <v>137</v>
      </c>
      <c r="E311" s="245" t="s">
        <v>294</v>
      </c>
      <c r="F311" s="246" t="s">
        <v>295</v>
      </c>
      <c r="G311" s="247" t="s">
        <v>130</v>
      </c>
      <c r="H311" s="248">
        <v>4</v>
      </c>
      <c r="I311" s="249"/>
      <c r="J311" s="250">
        <f>ROUND(I311*H311,2)</f>
        <v>0</v>
      </c>
      <c r="K311" s="251"/>
      <c r="L311" s="252"/>
      <c r="M311" s="253" t="s">
        <v>1</v>
      </c>
      <c r="N311" s="254" t="s">
        <v>38</v>
      </c>
      <c r="O311" s="71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6" t="s">
        <v>141</v>
      </c>
      <c r="AT311" s="216" t="s">
        <v>137</v>
      </c>
      <c r="AU311" s="216" t="s">
        <v>83</v>
      </c>
      <c r="AY311" s="17" t="s">
        <v>116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7" t="s">
        <v>81</v>
      </c>
      <c r="BK311" s="217">
        <f>ROUND(I311*H311,2)</f>
        <v>0</v>
      </c>
      <c r="BL311" s="17" t="s">
        <v>123</v>
      </c>
      <c r="BM311" s="216" t="s">
        <v>328</v>
      </c>
    </row>
    <row r="312" spans="1:65" s="2" customFormat="1">
      <c r="A312" s="34"/>
      <c r="B312" s="35"/>
      <c r="C312" s="36"/>
      <c r="D312" s="218" t="s">
        <v>124</v>
      </c>
      <c r="E312" s="36"/>
      <c r="F312" s="219" t="s">
        <v>295</v>
      </c>
      <c r="G312" s="36"/>
      <c r="H312" s="36"/>
      <c r="I312" s="115"/>
      <c r="J312" s="36"/>
      <c r="K312" s="36"/>
      <c r="L312" s="39"/>
      <c r="M312" s="220"/>
      <c r="N312" s="221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124</v>
      </c>
      <c r="AU312" s="17" t="s">
        <v>83</v>
      </c>
    </row>
    <row r="313" spans="1:65" s="13" customFormat="1">
      <c r="B313" s="222"/>
      <c r="C313" s="223"/>
      <c r="D313" s="218" t="s">
        <v>125</v>
      </c>
      <c r="E313" s="224" t="s">
        <v>1</v>
      </c>
      <c r="F313" s="225" t="s">
        <v>282</v>
      </c>
      <c r="G313" s="223"/>
      <c r="H313" s="226">
        <v>4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125</v>
      </c>
      <c r="AU313" s="232" t="s">
        <v>83</v>
      </c>
      <c r="AV313" s="13" t="s">
        <v>83</v>
      </c>
      <c r="AW313" s="13" t="s">
        <v>30</v>
      </c>
      <c r="AX313" s="13" t="s">
        <v>73</v>
      </c>
      <c r="AY313" s="232" t="s">
        <v>116</v>
      </c>
    </row>
    <row r="314" spans="1:65" s="14" customFormat="1">
      <c r="B314" s="233"/>
      <c r="C314" s="234"/>
      <c r="D314" s="218" t="s">
        <v>125</v>
      </c>
      <c r="E314" s="235" t="s">
        <v>1</v>
      </c>
      <c r="F314" s="236" t="s">
        <v>127</v>
      </c>
      <c r="G314" s="234"/>
      <c r="H314" s="237">
        <v>4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125</v>
      </c>
      <c r="AU314" s="243" t="s">
        <v>83</v>
      </c>
      <c r="AV314" s="14" t="s">
        <v>123</v>
      </c>
      <c r="AW314" s="14" t="s">
        <v>30</v>
      </c>
      <c r="AX314" s="14" t="s">
        <v>81</v>
      </c>
      <c r="AY314" s="243" t="s">
        <v>116</v>
      </c>
    </row>
    <row r="315" spans="1:65" s="2" customFormat="1" ht="16.5" customHeight="1">
      <c r="A315" s="34"/>
      <c r="B315" s="35"/>
      <c r="C315" s="204" t="s">
        <v>325</v>
      </c>
      <c r="D315" s="204" t="s">
        <v>119</v>
      </c>
      <c r="E315" s="205" t="s">
        <v>507</v>
      </c>
      <c r="F315" s="206" t="s">
        <v>508</v>
      </c>
      <c r="G315" s="207" t="s">
        <v>271</v>
      </c>
      <c r="H315" s="208">
        <v>115</v>
      </c>
      <c r="I315" s="209"/>
      <c r="J315" s="210">
        <f>ROUND(I315*H315,2)</f>
        <v>0</v>
      </c>
      <c r="K315" s="211"/>
      <c r="L315" s="39"/>
      <c r="M315" s="212" t="s">
        <v>1</v>
      </c>
      <c r="N315" s="213" t="s">
        <v>38</v>
      </c>
      <c r="O315" s="71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6" t="s">
        <v>123</v>
      </c>
      <c r="AT315" s="216" t="s">
        <v>119</v>
      </c>
      <c r="AU315" s="216" t="s">
        <v>83</v>
      </c>
      <c r="AY315" s="17" t="s">
        <v>116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7" t="s">
        <v>81</v>
      </c>
      <c r="BK315" s="217">
        <f>ROUND(I315*H315,2)</f>
        <v>0</v>
      </c>
      <c r="BL315" s="17" t="s">
        <v>123</v>
      </c>
      <c r="BM315" s="216" t="s">
        <v>333</v>
      </c>
    </row>
    <row r="316" spans="1:65" s="2" customFormat="1">
      <c r="A316" s="34"/>
      <c r="B316" s="35"/>
      <c r="C316" s="36"/>
      <c r="D316" s="218" t="s">
        <v>124</v>
      </c>
      <c r="E316" s="36"/>
      <c r="F316" s="219" t="s">
        <v>508</v>
      </c>
      <c r="G316" s="36"/>
      <c r="H316" s="36"/>
      <c r="I316" s="115"/>
      <c r="J316" s="36"/>
      <c r="K316" s="36"/>
      <c r="L316" s="39"/>
      <c r="M316" s="220"/>
      <c r="N316" s="221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124</v>
      </c>
      <c r="AU316" s="17" t="s">
        <v>83</v>
      </c>
    </row>
    <row r="317" spans="1:65" s="13" customFormat="1">
      <c r="B317" s="222"/>
      <c r="C317" s="223"/>
      <c r="D317" s="218" t="s">
        <v>125</v>
      </c>
      <c r="E317" s="224" t="s">
        <v>1</v>
      </c>
      <c r="F317" s="225" t="s">
        <v>509</v>
      </c>
      <c r="G317" s="223"/>
      <c r="H317" s="226">
        <v>115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125</v>
      </c>
      <c r="AU317" s="232" t="s">
        <v>83</v>
      </c>
      <c r="AV317" s="13" t="s">
        <v>83</v>
      </c>
      <c r="AW317" s="13" t="s">
        <v>30</v>
      </c>
      <c r="AX317" s="13" t="s">
        <v>73</v>
      </c>
      <c r="AY317" s="232" t="s">
        <v>116</v>
      </c>
    </row>
    <row r="318" spans="1:65" s="14" customFormat="1">
      <c r="B318" s="233"/>
      <c r="C318" s="234"/>
      <c r="D318" s="218" t="s">
        <v>125</v>
      </c>
      <c r="E318" s="235" t="s">
        <v>1</v>
      </c>
      <c r="F318" s="236" t="s">
        <v>127</v>
      </c>
      <c r="G318" s="234"/>
      <c r="H318" s="237">
        <v>115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125</v>
      </c>
      <c r="AU318" s="243" t="s">
        <v>83</v>
      </c>
      <c r="AV318" s="14" t="s">
        <v>123</v>
      </c>
      <c r="AW318" s="14" t="s">
        <v>30</v>
      </c>
      <c r="AX318" s="14" t="s">
        <v>81</v>
      </c>
      <c r="AY318" s="243" t="s">
        <v>116</v>
      </c>
    </row>
    <row r="319" spans="1:65" s="2" customFormat="1" ht="16.5" customHeight="1">
      <c r="A319" s="34"/>
      <c r="B319" s="35"/>
      <c r="C319" s="244" t="s">
        <v>224</v>
      </c>
      <c r="D319" s="244" t="s">
        <v>137</v>
      </c>
      <c r="E319" s="245" t="s">
        <v>510</v>
      </c>
      <c r="F319" s="246" t="s">
        <v>511</v>
      </c>
      <c r="G319" s="247" t="s">
        <v>271</v>
      </c>
      <c r="H319" s="248">
        <v>115</v>
      </c>
      <c r="I319" s="249"/>
      <c r="J319" s="250">
        <f>ROUND(I319*H319,2)</f>
        <v>0</v>
      </c>
      <c r="K319" s="251"/>
      <c r="L319" s="252"/>
      <c r="M319" s="253" t="s">
        <v>1</v>
      </c>
      <c r="N319" s="254" t="s">
        <v>38</v>
      </c>
      <c r="O319" s="71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6" t="s">
        <v>141</v>
      </c>
      <c r="AT319" s="216" t="s">
        <v>137</v>
      </c>
      <c r="AU319" s="216" t="s">
        <v>83</v>
      </c>
      <c r="AY319" s="17" t="s">
        <v>116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7" t="s">
        <v>81</v>
      </c>
      <c r="BK319" s="217">
        <f>ROUND(I319*H319,2)</f>
        <v>0</v>
      </c>
      <c r="BL319" s="17" t="s">
        <v>123</v>
      </c>
      <c r="BM319" s="216" t="s">
        <v>337</v>
      </c>
    </row>
    <row r="320" spans="1:65" s="2" customFormat="1">
      <c r="A320" s="34"/>
      <c r="B320" s="35"/>
      <c r="C320" s="36"/>
      <c r="D320" s="218" t="s">
        <v>124</v>
      </c>
      <c r="E320" s="36"/>
      <c r="F320" s="219" t="s">
        <v>511</v>
      </c>
      <c r="G320" s="36"/>
      <c r="H320" s="36"/>
      <c r="I320" s="115"/>
      <c r="J320" s="36"/>
      <c r="K320" s="36"/>
      <c r="L320" s="39"/>
      <c r="M320" s="220"/>
      <c r="N320" s="221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124</v>
      </c>
      <c r="AU320" s="17" t="s">
        <v>83</v>
      </c>
    </row>
    <row r="321" spans="1:65" s="13" customFormat="1">
      <c r="B321" s="222"/>
      <c r="C321" s="223"/>
      <c r="D321" s="218" t="s">
        <v>125</v>
      </c>
      <c r="E321" s="224" t="s">
        <v>1</v>
      </c>
      <c r="F321" s="225" t="s">
        <v>509</v>
      </c>
      <c r="G321" s="223"/>
      <c r="H321" s="226">
        <v>115</v>
      </c>
      <c r="I321" s="227"/>
      <c r="J321" s="223"/>
      <c r="K321" s="223"/>
      <c r="L321" s="228"/>
      <c r="M321" s="229"/>
      <c r="N321" s="230"/>
      <c r="O321" s="230"/>
      <c r="P321" s="230"/>
      <c r="Q321" s="230"/>
      <c r="R321" s="230"/>
      <c r="S321" s="230"/>
      <c r="T321" s="231"/>
      <c r="AT321" s="232" t="s">
        <v>125</v>
      </c>
      <c r="AU321" s="232" t="s">
        <v>83</v>
      </c>
      <c r="AV321" s="13" t="s">
        <v>83</v>
      </c>
      <c r="AW321" s="13" t="s">
        <v>30</v>
      </c>
      <c r="AX321" s="13" t="s">
        <v>73</v>
      </c>
      <c r="AY321" s="232" t="s">
        <v>116</v>
      </c>
    </row>
    <row r="322" spans="1:65" s="14" customFormat="1">
      <c r="B322" s="233"/>
      <c r="C322" s="234"/>
      <c r="D322" s="218" t="s">
        <v>125</v>
      </c>
      <c r="E322" s="235" t="s">
        <v>1</v>
      </c>
      <c r="F322" s="236" t="s">
        <v>127</v>
      </c>
      <c r="G322" s="234"/>
      <c r="H322" s="237">
        <v>115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125</v>
      </c>
      <c r="AU322" s="243" t="s">
        <v>83</v>
      </c>
      <c r="AV322" s="14" t="s">
        <v>123</v>
      </c>
      <c r="AW322" s="14" t="s">
        <v>30</v>
      </c>
      <c r="AX322" s="14" t="s">
        <v>81</v>
      </c>
      <c r="AY322" s="243" t="s">
        <v>116</v>
      </c>
    </row>
    <row r="323" spans="1:65" s="2" customFormat="1" ht="21.75" customHeight="1">
      <c r="A323" s="34"/>
      <c r="B323" s="35"/>
      <c r="C323" s="204" t="s">
        <v>334</v>
      </c>
      <c r="D323" s="204" t="s">
        <v>119</v>
      </c>
      <c r="E323" s="205" t="s">
        <v>512</v>
      </c>
      <c r="F323" s="206" t="s">
        <v>513</v>
      </c>
      <c r="G323" s="207" t="s">
        <v>271</v>
      </c>
      <c r="H323" s="208">
        <v>197.2</v>
      </c>
      <c r="I323" s="209"/>
      <c r="J323" s="210">
        <f>ROUND(I323*H323,2)</f>
        <v>0</v>
      </c>
      <c r="K323" s="211"/>
      <c r="L323" s="39"/>
      <c r="M323" s="212" t="s">
        <v>1</v>
      </c>
      <c r="N323" s="213" t="s">
        <v>38</v>
      </c>
      <c r="O323" s="71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6" t="s">
        <v>123</v>
      </c>
      <c r="AT323" s="216" t="s">
        <v>119</v>
      </c>
      <c r="AU323" s="216" t="s">
        <v>83</v>
      </c>
      <c r="AY323" s="17" t="s">
        <v>116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7" t="s">
        <v>81</v>
      </c>
      <c r="BK323" s="217">
        <f>ROUND(I323*H323,2)</f>
        <v>0</v>
      </c>
      <c r="BL323" s="17" t="s">
        <v>123</v>
      </c>
      <c r="BM323" s="216" t="s">
        <v>340</v>
      </c>
    </row>
    <row r="324" spans="1:65" s="2" customFormat="1" ht="19.5">
      <c r="A324" s="34"/>
      <c r="B324" s="35"/>
      <c r="C324" s="36"/>
      <c r="D324" s="218" t="s">
        <v>124</v>
      </c>
      <c r="E324" s="36"/>
      <c r="F324" s="219" t="s">
        <v>513</v>
      </c>
      <c r="G324" s="36"/>
      <c r="H324" s="36"/>
      <c r="I324" s="115"/>
      <c r="J324" s="36"/>
      <c r="K324" s="36"/>
      <c r="L324" s="39"/>
      <c r="M324" s="220"/>
      <c r="N324" s="221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124</v>
      </c>
      <c r="AU324" s="17" t="s">
        <v>83</v>
      </c>
    </row>
    <row r="325" spans="1:65" s="13" customFormat="1">
      <c r="B325" s="222"/>
      <c r="C325" s="223"/>
      <c r="D325" s="218" t="s">
        <v>125</v>
      </c>
      <c r="E325" s="224" t="s">
        <v>1</v>
      </c>
      <c r="F325" s="225" t="s">
        <v>514</v>
      </c>
      <c r="G325" s="223"/>
      <c r="H325" s="226">
        <v>197.2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125</v>
      </c>
      <c r="AU325" s="232" t="s">
        <v>83</v>
      </c>
      <c r="AV325" s="13" t="s">
        <v>83</v>
      </c>
      <c r="AW325" s="13" t="s">
        <v>30</v>
      </c>
      <c r="AX325" s="13" t="s">
        <v>73</v>
      </c>
      <c r="AY325" s="232" t="s">
        <v>116</v>
      </c>
    </row>
    <row r="326" spans="1:65" s="14" customFormat="1">
      <c r="B326" s="233"/>
      <c r="C326" s="234"/>
      <c r="D326" s="218" t="s">
        <v>125</v>
      </c>
      <c r="E326" s="235" t="s">
        <v>1</v>
      </c>
      <c r="F326" s="236" t="s">
        <v>127</v>
      </c>
      <c r="G326" s="234"/>
      <c r="H326" s="237">
        <v>197.2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125</v>
      </c>
      <c r="AU326" s="243" t="s">
        <v>83</v>
      </c>
      <c r="AV326" s="14" t="s">
        <v>123</v>
      </c>
      <c r="AW326" s="14" t="s">
        <v>30</v>
      </c>
      <c r="AX326" s="14" t="s">
        <v>81</v>
      </c>
      <c r="AY326" s="243" t="s">
        <v>116</v>
      </c>
    </row>
    <row r="327" spans="1:65" s="2" customFormat="1" ht="16.5" customHeight="1">
      <c r="A327" s="34"/>
      <c r="B327" s="35"/>
      <c r="C327" s="244" t="s">
        <v>229</v>
      </c>
      <c r="D327" s="244" t="s">
        <v>137</v>
      </c>
      <c r="E327" s="245" t="s">
        <v>313</v>
      </c>
      <c r="F327" s="246" t="s">
        <v>314</v>
      </c>
      <c r="G327" s="247" t="s">
        <v>140</v>
      </c>
      <c r="H327" s="248">
        <v>95.831999999999994</v>
      </c>
      <c r="I327" s="249"/>
      <c r="J327" s="250">
        <f>ROUND(I327*H327,2)</f>
        <v>0</v>
      </c>
      <c r="K327" s="251"/>
      <c r="L327" s="252"/>
      <c r="M327" s="253" t="s">
        <v>1</v>
      </c>
      <c r="N327" s="254" t="s">
        <v>38</v>
      </c>
      <c r="O327" s="71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6" t="s">
        <v>141</v>
      </c>
      <c r="AT327" s="216" t="s">
        <v>137</v>
      </c>
      <c r="AU327" s="216" t="s">
        <v>83</v>
      </c>
      <c r="AY327" s="17" t="s">
        <v>116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7" t="s">
        <v>81</v>
      </c>
      <c r="BK327" s="217">
        <f>ROUND(I327*H327,2)</f>
        <v>0</v>
      </c>
      <c r="BL327" s="17" t="s">
        <v>123</v>
      </c>
      <c r="BM327" s="216" t="s">
        <v>345</v>
      </c>
    </row>
    <row r="328" spans="1:65" s="2" customFormat="1">
      <c r="A328" s="34"/>
      <c r="B328" s="35"/>
      <c r="C328" s="36"/>
      <c r="D328" s="218" t="s">
        <v>124</v>
      </c>
      <c r="E328" s="36"/>
      <c r="F328" s="219" t="s">
        <v>314</v>
      </c>
      <c r="G328" s="36"/>
      <c r="H328" s="36"/>
      <c r="I328" s="115"/>
      <c r="J328" s="36"/>
      <c r="K328" s="36"/>
      <c r="L328" s="39"/>
      <c r="M328" s="220"/>
      <c r="N328" s="221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124</v>
      </c>
      <c r="AU328" s="17" t="s">
        <v>83</v>
      </c>
    </row>
    <row r="329" spans="1:65" s="13" customFormat="1" ht="22.5">
      <c r="B329" s="222"/>
      <c r="C329" s="223"/>
      <c r="D329" s="218" t="s">
        <v>125</v>
      </c>
      <c r="E329" s="224" t="s">
        <v>1</v>
      </c>
      <c r="F329" s="225" t="s">
        <v>515</v>
      </c>
      <c r="G329" s="223"/>
      <c r="H329" s="226">
        <v>95.831999999999994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125</v>
      </c>
      <c r="AU329" s="232" t="s">
        <v>83</v>
      </c>
      <c r="AV329" s="13" t="s">
        <v>83</v>
      </c>
      <c r="AW329" s="13" t="s">
        <v>30</v>
      </c>
      <c r="AX329" s="13" t="s">
        <v>73</v>
      </c>
      <c r="AY329" s="232" t="s">
        <v>116</v>
      </c>
    </row>
    <row r="330" spans="1:65" s="14" customFormat="1">
      <c r="B330" s="233"/>
      <c r="C330" s="234"/>
      <c r="D330" s="218" t="s">
        <v>125</v>
      </c>
      <c r="E330" s="235" t="s">
        <v>1</v>
      </c>
      <c r="F330" s="236" t="s">
        <v>127</v>
      </c>
      <c r="G330" s="234"/>
      <c r="H330" s="237">
        <v>95.831999999999994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125</v>
      </c>
      <c r="AU330" s="243" t="s">
        <v>83</v>
      </c>
      <c r="AV330" s="14" t="s">
        <v>123</v>
      </c>
      <c r="AW330" s="14" t="s">
        <v>30</v>
      </c>
      <c r="AX330" s="14" t="s">
        <v>81</v>
      </c>
      <c r="AY330" s="243" t="s">
        <v>116</v>
      </c>
    </row>
    <row r="331" spans="1:65" s="2" customFormat="1" ht="16.5" customHeight="1">
      <c r="A331" s="34"/>
      <c r="B331" s="35"/>
      <c r="C331" s="204" t="s">
        <v>342</v>
      </c>
      <c r="D331" s="204" t="s">
        <v>119</v>
      </c>
      <c r="E331" s="205" t="s">
        <v>260</v>
      </c>
      <c r="F331" s="206" t="s">
        <v>261</v>
      </c>
      <c r="G331" s="207" t="s">
        <v>122</v>
      </c>
      <c r="H331" s="208">
        <v>18.75</v>
      </c>
      <c r="I331" s="209"/>
      <c r="J331" s="210">
        <f>ROUND(I331*H331,2)</f>
        <v>0</v>
      </c>
      <c r="K331" s="211"/>
      <c r="L331" s="39"/>
      <c r="M331" s="212" t="s">
        <v>1</v>
      </c>
      <c r="N331" s="213" t="s">
        <v>38</v>
      </c>
      <c r="O331" s="71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6" t="s">
        <v>123</v>
      </c>
      <c r="AT331" s="216" t="s">
        <v>119</v>
      </c>
      <c r="AU331" s="216" t="s">
        <v>83</v>
      </c>
      <c r="AY331" s="17" t="s">
        <v>116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7" t="s">
        <v>81</v>
      </c>
      <c r="BK331" s="217">
        <f>ROUND(I331*H331,2)</f>
        <v>0</v>
      </c>
      <c r="BL331" s="17" t="s">
        <v>123</v>
      </c>
      <c r="BM331" s="216" t="s">
        <v>349</v>
      </c>
    </row>
    <row r="332" spans="1:65" s="2" customFormat="1">
      <c r="A332" s="34"/>
      <c r="B332" s="35"/>
      <c r="C332" s="36"/>
      <c r="D332" s="218" t="s">
        <v>124</v>
      </c>
      <c r="E332" s="36"/>
      <c r="F332" s="219" t="s">
        <v>261</v>
      </c>
      <c r="G332" s="36"/>
      <c r="H332" s="36"/>
      <c r="I332" s="115"/>
      <c r="J332" s="36"/>
      <c r="K332" s="36"/>
      <c r="L332" s="39"/>
      <c r="M332" s="220"/>
      <c r="N332" s="221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124</v>
      </c>
      <c r="AU332" s="17" t="s">
        <v>83</v>
      </c>
    </row>
    <row r="333" spans="1:65" s="13" customFormat="1">
      <c r="B333" s="222"/>
      <c r="C333" s="223"/>
      <c r="D333" s="218" t="s">
        <v>125</v>
      </c>
      <c r="E333" s="224" t="s">
        <v>1</v>
      </c>
      <c r="F333" s="225" t="s">
        <v>516</v>
      </c>
      <c r="G333" s="223"/>
      <c r="H333" s="226">
        <v>18.75</v>
      </c>
      <c r="I333" s="227"/>
      <c r="J333" s="223"/>
      <c r="K333" s="223"/>
      <c r="L333" s="228"/>
      <c r="M333" s="229"/>
      <c r="N333" s="230"/>
      <c r="O333" s="230"/>
      <c r="P333" s="230"/>
      <c r="Q333" s="230"/>
      <c r="R333" s="230"/>
      <c r="S333" s="230"/>
      <c r="T333" s="231"/>
      <c r="AT333" s="232" t="s">
        <v>125</v>
      </c>
      <c r="AU333" s="232" t="s">
        <v>83</v>
      </c>
      <c r="AV333" s="13" t="s">
        <v>83</v>
      </c>
      <c r="AW333" s="13" t="s">
        <v>30</v>
      </c>
      <c r="AX333" s="13" t="s">
        <v>73</v>
      </c>
      <c r="AY333" s="232" t="s">
        <v>116</v>
      </c>
    </row>
    <row r="334" spans="1:65" s="14" customFormat="1">
      <c r="B334" s="233"/>
      <c r="C334" s="234"/>
      <c r="D334" s="218" t="s">
        <v>125</v>
      </c>
      <c r="E334" s="235" t="s">
        <v>1</v>
      </c>
      <c r="F334" s="236" t="s">
        <v>127</v>
      </c>
      <c r="G334" s="234"/>
      <c r="H334" s="237">
        <v>18.75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125</v>
      </c>
      <c r="AU334" s="243" t="s">
        <v>83</v>
      </c>
      <c r="AV334" s="14" t="s">
        <v>123</v>
      </c>
      <c r="AW334" s="14" t="s">
        <v>30</v>
      </c>
      <c r="AX334" s="14" t="s">
        <v>81</v>
      </c>
      <c r="AY334" s="243" t="s">
        <v>116</v>
      </c>
    </row>
    <row r="335" spans="1:65" s="2" customFormat="1" ht="16.5" customHeight="1">
      <c r="A335" s="34"/>
      <c r="B335" s="35"/>
      <c r="C335" s="204" t="s">
        <v>233</v>
      </c>
      <c r="D335" s="204" t="s">
        <v>119</v>
      </c>
      <c r="E335" s="205" t="s">
        <v>517</v>
      </c>
      <c r="F335" s="206" t="s">
        <v>518</v>
      </c>
      <c r="G335" s="207" t="s">
        <v>122</v>
      </c>
      <c r="H335" s="208">
        <v>39.56</v>
      </c>
      <c r="I335" s="209"/>
      <c r="J335" s="210">
        <f>ROUND(I335*H335,2)</f>
        <v>0</v>
      </c>
      <c r="K335" s="211"/>
      <c r="L335" s="39"/>
      <c r="M335" s="212" t="s">
        <v>1</v>
      </c>
      <c r="N335" s="213" t="s">
        <v>38</v>
      </c>
      <c r="O335" s="71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6" t="s">
        <v>123</v>
      </c>
      <c r="AT335" s="216" t="s">
        <v>119</v>
      </c>
      <c r="AU335" s="216" t="s">
        <v>83</v>
      </c>
      <c r="AY335" s="17" t="s">
        <v>116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7" t="s">
        <v>81</v>
      </c>
      <c r="BK335" s="217">
        <f>ROUND(I335*H335,2)</f>
        <v>0</v>
      </c>
      <c r="BL335" s="17" t="s">
        <v>123</v>
      </c>
      <c r="BM335" s="216" t="s">
        <v>354</v>
      </c>
    </row>
    <row r="336" spans="1:65" s="2" customFormat="1">
      <c r="A336" s="34"/>
      <c r="B336" s="35"/>
      <c r="C336" s="36"/>
      <c r="D336" s="218" t="s">
        <v>124</v>
      </c>
      <c r="E336" s="36"/>
      <c r="F336" s="219" t="s">
        <v>518</v>
      </c>
      <c r="G336" s="36"/>
      <c r="H336" s="36"/>
      <c r="I336" s="115"/>
      <c r="J336" s="36"/>
      <c r="K336" s="36"/>
      <c r="L336" s="39"/>
      <c r="M336" s="220"/>
      <c r="N336" s="221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124</v>
      </c>
      <c r="AU336" s="17" t="s">
        <v>83</v>
      </c>
    </row>
    <row r="337" spans="1:65" s="13" customFormat="1" ht="22.5">
      <c r="B337" s="222"/>
      <c r="C337" s="223"/>
      <c r="D337" s="218" t="s">
        <v>125</v>
      </c>
      <c r="E337" s="224" t="s">
        <v>1</v>
      </c>
      <c r="F337" s="225" t="s">
        <v>519</v>
      </c>
      <c r="G337" s="223"/>
      <c r="H337" s="226">
        <v>39.56</v>
      </c>
      <c r="I337" s="227"/>
      <c r="J337" s="223"/>
      <c r="K337" s="223"/>
      <c r="L337" s="228"/>
      <c r="M337" s="229"/>
      <c r="N337" s="230"/>
      <c r="O337" s="230"/>
      <c r="P337" s="230"/>
      <c r="Q337" s="230"/>
      <c r="R337" s="230"/>
      <c r="S337" s="230"/>
      <c r="T337" s="231"/>
      <c r="AT337" s="232" t="s">
        <v>125</v>
      </c>
      <c r="AU337" s="232" t="s">
        <v>83</v>
      </c>
      <c r="AV337" s="13" t="s">
        <v>83</v>
      </c>
      <c r="AW337" s="13" t="s">
        <v>30</v>
      </c>
      <c r="AX337" s="13" t="s">
        <v>73</v>
      </c>
      <c r="AY337" s="232" t="s">
        <v>116</v>
      </c>
    </row>
    <row r="338" spans="1:65" s="14" customFormat="1">
      <c r="B338" s="233"/>
      <c r="C338" s="234"/>
      <c r="D338" s="218" t="s">
        <v>125</v>
      </c>
      <c r="E338" s="235" t="s">
        <v>1</v>
      </c>
      <c r="F338" s="236" t="s">
        <v>127</v>
      </c>
      <c r="G338" s="234"/>
      <c r="H338" s="237">
        <v>39.56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125</v>
      </c>
      <c r="AU338" s="243" t="s">
        <v>83</v>
      </c>
      <c r="AV338" s="14" t="s">
        <v>123</v>
      </c>
      <c r="AW338" s="14" t="s">
        <v>30</v>
      </c>
      <c r="AX338" s="14" t="s">
        <v>81</v>
      </c>
      <c r="AY338" s="243" t="s">
        <v>116</v>
      </c>
    </row>
    <row r="339" spans="1:65" s="2" customFormat="1" ht="21.75" customHeight="1">
      <c r="A339" s="34"/>
      <c r="B339" s="35"/>
      <c r="C339" s="204" t="s">
        <v>351</v>
      </c>
      <c r="D339" s="204" t="s">
        <v>119</v>
      </c>
      <c r="E339" s="205" t="s">
        <v>309</v>
      </c>
      <c r="F339" s="206" t="s">
        <v>310</v>
      </c>
      <c r="G339" s="207" t="s">
        <v>122</v>
      </c>
      <c r="H339" s="208">
        <v>4.5599999999999996</v>
      </c>
      <c r="I339" s="209"/>
      <c r="J339" s="210">
        <f>ROUND(I339*H339,2)</f>
        <v>0</v>
      </c>
      <c r="K339" s="211"/>
      <c r="L339" s="39"/>
      <c r="M339" s="212" t="s">
        <v>1</v>
      </c>
      <c r="N339" s="213" t="s">
        <v>38</v>
      </c>
      <c r="O339" s="71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6" t="s">
        <v>123</v>
      </c>
      <c r="AT339" s="216" t="s">
        <v>119</v>
      </c>
      <c r="AU339" s="216" t="s">
        <v>83</v>
      </c>
      <c r="AY339" s="17" t="s">
        <v>116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7" t="s">
        <v>81</v>
      </c>
      <c r="BK339" s="217">
        <f>ROUND(I339*H339,2)</f>
        <v>0</v>
      </c>
      <c r="BL339" s="17" t="s">
        <v>123</v>
      </c>
      <c r="BM339" s="216" t="s">
        <v>358</v>
      </c>
    </row>
    <row r="340" spans="1:65" s="2" customFormat="1">
      <c r="A340" s="34"/>
      <c r="B340" s="35"/>
      <c r="C340" s="36"/>
      <c r="D340" s="218" t="s">
        <v>124</v>
      </c>
      <c r="E340" s="36"/>
      <c r="F340" s="219" t="s">
        <v>310</v>
      </c>
      <c r="G340" s="36"/>
      <c r="H340" s="36"/>
      <c r="I340" s="115"/>
      <c r="J340" s="36"/>
      <c r="K340" s="36"/>
      <c r="L340" s="39"/>
      <c r="M340" s="220"/>
      <c r="N340" s="221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124</v>
      </c>
      <c r="AU340" s="17" t="s">
        <v>83</v>
      </c>
    </row>
    <row r="341" spans="1:65" s="13" customFormat="1">
      <c r="B341" s="222"/>
      <c r="C341" s="223"/>
      <c r="D341" s="218" t="s">
        <v>125</v>
      </c>
      <c r="E341" s="224" t="s">
        <v>1</v>
      </c>
      <c r="F341" s="225" t="s">
        <v>520</v>
      </c>
      <c r="G341" s="223"/>
      <c r="H341" s="226">
        <v>4.5599999999999996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125</v>
      </c>
      <c r="AU341" s="232" t="s">
        <v>83</v>
      </c>
      <c r="AV341" s="13" t="s">
        <v>83</v>
      </c>
      <c r="AW341" s="13" t="s">
        <v>30</v>
      </c>
      <c r="AX341" s="13" t="s">
        <v>73</v>
      </c>
      <c r="AY341" s="232" t="s">
        <v>116</v>
      </c>
    </row>
    <row r="342" spans="1:65" s="14" customFormat="1">
      <c r="B342" s="233"/>
      <c r="C342" s="234"/>
      <c r="D342" s="218" t="s">
        <v>125</v>
      </c>
      <c r="E342" s="235" t="s">
        <v>1</v>
      </c>
      <c r="F342" s="236" t="s">
        <v>127</v>
      </c>
      <c r="G342" s="234"/>
      <c r="H342" s="237">
        <v>4.5599999999999996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125</v>
      </c>
      <c r="AU342" s="243" t="s">
        <v>83</v>
      </c>
      <c r="AV342" s="14" t="s">
        <v>123</v>
      </c>
      <c r="AW342" s="14" t="s">
        <v>30</v>
      </c>
      <c r="AX342" s="14" t="s">
        <v>81</v>
      </c>
      <c r="AY342" s="243" t="s">
        <v>116</v>
      </c>
    </row>
    <row r="343" spans="1:65" s="2" customFormat="1" ht="21.75" customHeight="1">
      <c r="A343" s="34"/>
      <c r="B343" s="35"/>
      <c r="C343" s="204" t="s">
        <v>237</v>
      </c>
      <c r="D343" s="204" t="s">
        <v>119</v>
      </c>
      <c r="E343" s="205" t="s">
        <v>521</v>
      </c>
      <c r="F343" s="206" t="s">
        <v>522</v>
      </c>
      <c r="G343" s="207" t="s">
        <v>171</v>
      </c>
      <c r="H343" s="208">
        <v>1</v>
      </c>
      <c r="I343" s="209"/>
      <c r="J343" s="210">
        <f>ROUND(I343*H343,2)</f>
        <v>0</v>
      </c>
      <c r="K343" s="211"/>
      <c r="L343" s="39"/>
      <c r="M343" s="212" t="s">
        <v>1</v>
      </c>
      <c r="N343" s="213" t="s">
        <v>38</v>
      </c>
      <c r="O343" s="71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6" t="s">
        <v>123</v>
      </c>
      <c r="AT343" s="216" t="s">
        <v>119</v>
      </c>
      <c r="AU343" s="216" t="s">
        <v>83</v>
      </c>
      <c r="AY343" s="17" t="s">
        <v>116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7" t="s">
        <v>81</v>
      </c>
      <c r="BK343" s="217">
        <f>ROUND(I343*H343,2)</f>
        <v>0</v>
      </c>
      <c r="BL343" s="17" t="s">
        <v>123</v>
      </c>
      <c r="BM343" s="216" t="s">
        <v>365</v>
      </c>
    </row>
    <row r="344" spans="1:65" s="2" customFormat="1" ht="19.5">
      <c r="A344" s="34"/>
      <c r="B344" s="35"/>
      <c r="C344" s="36"/>
      <c r="D344" s="218" t="s">
        <v>124</v>
      </c>
      <c r="E344" s="36"/>
      <c r="F344" s="219" t="s">
        <v>522</v>
      </c>
      <c r="G344" s="36"/>
      <c r="H344" s="36"/>
      <c r="I344" s="115"/>
      <c r="J344" s="36"/>
      <c r="K344" s="36"/>
      <c r="L344" s="39"/>
      <c r="M344" s="220"/>
      <c r="N344" s="221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124</v>
      </c>
      <c r="AU344" s="17" t="s">
        <v>83</v>
      </c>
    </row>
    <row r="345" spans="1:65" s="13" customFormat="1">
      <c r="B345" s="222"/>
      <c r="C345" s="223"/>
      <c r="D345" s="218" t="s">
        <v>125</v>
      </c>
      <c r="E345" s="224" t="s">
        <v>1</v>
      </c>
      <c r="F345" s="225" t="s">
        <v>81</v>
      </c>
      <c r="G345" s="223"/>
      <c r="H345" s="226">
        <v>1</v>
      </c>
      <c r="I345" s="227"/>
      <c r="J345" s="223"/>
      <c r="K345" s="223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125</v>
      </c>
      <c r="AU345" s="232" t="s">
        <v>83</v>
      </c>
      <c r="AV345" s="13" t="s">
        <v>83</v>
      </c>
      <c r="AW345" s="13" t="s">
        <v>30</v>
      </c>
      <c r="AX345" s="13" t="s">
        <v>73</v>
      </c>
      <c r="AY345" s="232" t="s">
        <v>116</v>
      </c>
    </row>
    <row r="346" spans="1:65" s="14" customFormat="1">
      <c r="B346" s="233"/>
      <c r="C346" s="234"/>
      <c r="D346" s="218" t="s">
        <v>125</v>
      </c>
      <c r="E346" s="235" t="s">
        <v>1</v>
      </c>
      <c r="F346" s="236" t="s">
        <v>127</v>
      </c>
      <c r="G346" s="234"/>
      <c r="H346" s="237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125</v>
      </c>
      <c r="AU346" s="243" t="s">
        <v>83</v>
      </c>
      <c r="AV346" s="14" t="s">
        <v>123</v>
      </c>
      <c r="AW346" s="14" t="s">
        <v>30</v>
      </c>
      <c r="AX346" s="14" t="s">
        <v>81</v>
      </c>
      <c r="AY346" s="243" t="s">
        <v>116</v>
      </c>
    </row>
    <row r="347" spans="1:65" s="2" customFormat="1" ht="16.5" customHeight="1">
      <c r="A347" s="34"/>
      <c r="B347" s="35"/>
      <c r="C347" s="244" t="s">
        <v>362</v>
      </c>
      <c r="D347" s="244" t="s">
        <v>137</v>
      </c>
      <c r="E347" s="245" t="s">
        <v>523</v>
      </c>
      <c r="F347" s="246" t="s">
        <v>524</v>
      </c>
      <c r="G347" s="247" t="s">
        <v>140</v>
      </c>
      <c r="H347" s="248">
        <v>0.5</v>
      </c>
      <c r="I347" s="249"/>
      <c r="J347" s="250">
        <f>ROUND(I347*H347,2)</f>
        <v>0</v>
      </c>
      <c r="K347" s="251"/>
      <c r="L347" s="252"/>
      <c r="M347" s="253" t="s">
        <v>1</v>
      </c>
      <c r="N347" s="254" t="s">
        <v>38</v>
      </c>
      <c r="O347" s="71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6" t="s">
        <v>141</v>
      </c>
      <c r="AT347" s="216" t="s">
        <v>137</v>
      </c>
      <c r="AU347" s="216" t="s">
        <v>83</v>
      </c>
      <c r="AY347" s="17" t="s">
        <v>116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7" t="s">
        <v>81</v>
      </c>
      <c r="BK347" s="217">
        <f>ROUND(I347*H347,2)</f>
        <v>0</v>
      </c>
      <c r="BL347" s="17" t="s">
        <v>123</v>
      </c>
      <c r="BM347" s="216" t="s">
        <v>369</v>
      </c>
    </row>
    <row r="348" spans="1:65" s="2" customFormat="1">
      <c r="A348" s="34"/>
      <c r="B348" s="35"/>
      <c r="C348" s="36"/>
      <c r="D348" s="218" t="s">
        <v>124</v>
      </c>
      <c r="E348" s="36"/>
      <c r="F348" s="219" t="s">
        <v>524</v>
      </c>
      <c r="G348" s="36"/>
      <c r="H348" s="36"/>
      <c r="I348" s="115"/>
      <c r="J348" s="36"/>
      <c r="K348" s="36"/>
      <c r="L348" s="39"/>
      <c r="M348" s="220"/>
      <c r="N348" s="221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124</v>
      </c>
      <c r="AU348" s="17" t="s">
        <v>83</v>
      </c>
    </row>
    <row r="349" spans="1:65" s="13" customFormat="1">
      <c r="B349" s="222"/>
      <c r="C349" s="223"/>
      <c r="D349" s="218" t="s">
        <v>125</v>
      </c>
      <c r="E349" s="224" t="s">
        <v>1</v>
      </c>
      <c r="F349" s="225" t="s">
        <v>525</v>
      </c>
      <c r="G349" s="223"/>
      <c r="H349" s="226">
        <v>0.5</v>
      </c>
      <c r="I349" s="227"/>
      <c r="J349" s="223"/>
      <c r="K349" s="223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125</v>
      </c>
      <c r="AU349" s="232" t="s">
        <v>83</v>
      </c>
      <c r="AV349" s="13" t="s">
        <v>83</v>
      </c>
      <c r="AW349" s="13" t="s">
        <v>30</v>
      </c>
      <c r="AX349" s="13" t="s">
        <v>73</v>
      </c>
      <c r="AY349" s="232" t="s">
        <v>116</v>
      </c>
    </row>
    <row r="350" spans="1:65" s="14" customFormat="1">
      <c r="B350" s="233"/>
      <c r="C350" s="234"/>
      <c r="D350" s="218" t="s">
        <v>125</v>
      </c>
      <c r="E350" s="235" t="s">
        <v>1</v>
      </c>
      <c r="F350" s="236" t="s">
        <v>127</v>
      </c>
      <c r="G350" s="234"/>
      <c r="H350" s="237">
        <v>0.5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125</v>
      </c>
      <c r="AU350" s="243" t="s">
        <v>83</v>
      </c>
      <c r="AV350" s="14" t="s">
        <v>123</v>
      </c>
      <c r="AW350" s="14" t="s">
        <v>30</v>
      </c>
      <c r="AX350" s="14" t="s">
        <v>81</v>
      </c>
      <c r="AY350" s="243" t="s">
        <v>116</v>
      </c>
    </row>
    <row r="351" spans="1:65" s="2" customFormat="1" ht="16.5" customHeight="1">
      <c r="A351" s="34"/>
      <c r="B351" s="35"/>
      <c r="C351" s="244" t="s">
        <v>241</v>
      </c>
      <c r="D351" s="244" t="s">
        <v>137</v>
      </c>
      <c r="E351" s="245" t="s">
        <v>526</v>
      </c>
      <c r="F351" s="246" t="s">
        <v>527</v>
      </c>
      <c r="G351" s="247" t="s">
        <v>122</v>
      </c>
      <c r="H351" s="248">
        <v>1</v>
      </c>
      <c r="I351" s="249"/>
      <c r="J351" s="250">
        <f>ROUND(I351*H351,2)</f>
        <v>0</v>
      </c>
      <c r="K351" s="251"/>
      <c r="L351" s="252"/>
      <c r="M351" s="253" t="s">
        <v>1</v>
      </c>
      <c r="N351" s="254" t="s">
        <v>38</v>
      </c>
      <c r="O351" s="71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6" t="s">
        <v>141</v>
      </c>
      <c r="AT351" s="216" t="s">
        <v>137</v>
      </c>
      <c r="AU351" s="216" t="s">
        <v>83</v>
      </c>
      <c r="AY351" s="17" t="s">
        <v>116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7" t="s">
        <v>81</v>
      </c>
      <c r="BK351" s="217">
        <f>ROUND(I351*H351,2)</f>
        <v>0</v>
      </c>
      <c r="BL351" s="17" t="s">
        <v>123</v>
      </c>
      <c r="BM351" s="216" t="s">
        <v>374</v>
      </c>
    </row>
    <row r="352" spans="1:65" s="2" customFormat="1">
      <c r="A352" s="34"/>
      <c r="B352" s="35"/>
      <c r="C352" s="36"/>
      <c r="D352" s="218" t="s">
        <v>124</v>
      </c>
      <c r="E352" s="36"/>
      <c r="F352" s="219" t="s">
        <v>527</v>
      </c>
      <c r="G352" s="36"/>
      <c r="H352" s="36"/>
      <c r="I352" s="115"/>
      <c r="J352" s="36"/>
      <c r="K352" s="36"/>
      <c r="L352" s="39"/>
      <c r="M352" s="220"/>
      <c r="N352" s="221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124</v>
      </c>
      <c r="AU352" s="17" t="s">
        <v>83</v>
      </c>
    </row>
    <row r="353" spans="1:65" s="13" customFormat="1">
      <c r="B353" s="222"/>
      <c r="C353" s="223"/>
      <c r="D353" s="218" t="s">
        <v>125</v>
      </c>
      <c r="E353" s="224" t="s">
        <v>1</v>
      </c>
      <c r="F353" s="225" t="s">
        <v>528</v>
      </c>
      <c r="G353" s="223"/>
      <c r="H353" s="226">
        <v>1</v>
      </c>
      <c r="I353" s="227"/>
      <c r="J353" s="223"/>
      <c r="K353" s="223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125</v>
      </c>
      <c r="AU353" s="232" t="s">
        <v>83</v>
      </c>
      <c r="AV353" s="13" t="s">
        <v>83</v>
      </c>
      <c r="AW353" s="13" t="s">
        <v>30</v>
      </c>
      <c r="AX353" s="13" t="s">
        <v>73</v>
      </c>
      <c r="AY353" s="232" t="s">
        <v>116</v>
      </c>
    </row>
    <row r="354" spans="1:65" s="14" customFormat="1">
      <c r="B354" s="233"/>
      <c r="C354" s="234"/>
      <c r="D354" s="218" t="s">
        <v>125</v>
      </c>
      <c r="E354" s="235" t="s">
        <v>1</v>
      </c>
      <c r="F354" s="236" t="s">
        <v>127</v>
      </c>
      <c r="G354" s="234"/>
      <c r="H354" s="237">
        <v>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125</v>
      </c>
      <c r="AU354" s="243" t="s">
        <v>83</v>
      </c>
      <c r="AV354" s="14" t="s">
        <v>123</v>
      </c>
      <c r="AW354" s="14" t="s">
        <v>30</v>
      </c>
      <c r="AX354" s="14" t="s">
        <v>81</v>
      </c>
      <c r="AY354" s="243" t="s">
        <v>116</v>
      </c>
    </row>
    <row r="355" spans="1:65" s="2" customFormat="1" ht="21.75" customHeight="1">
      <c r="A355" s="34"/>
      <c r="B355" s="35"/>
      <c r="C355" s="204" t="s">
        <v>371</v>
      </c>
      <c r="D355" s="204" t="s">
        <v>119</v>
      </c>
      <c r="E355" s="205" t="s">
        <v>529</v>
      </c>
      <c r="F355" s="206" t="s">
        <v>530</v>
      </c>
      <c r="G355" s="207" t="s">
        <v>171</v>
      </c>
      <c r="H355" s="208">
        <v>7.5</v>
      </c>
      <c r="I355" s="209"/>
      <c r="J355" s="210">
        <f>ROUND(I355*H355,2)</f>
        <v>0</v>
      </c>
      <c r="K355" s="211"/>
      <c r="L355" s="39"/>
      <c r="M355" s="212" t="s">
        <v>1</v>
      </c>
      <c r="N355" s="213" t="s">
        <v>38</v>
      </c>
      <c r="O355" s="71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6" t="s">
        <v>123</v>
      </c>
      <c r="AT355" s="216" t="s">
        <v>119</v>
      </c>
      <c r="AU355" s="216" t="s">
        <v>83</v>
      </c>
      <c r="AY355" s="17" t="s">
        <v>116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7" t="s">
        <v>81</v>
      </c>
      <c r="BK355" s="217">
        <f>ROUND(I355*H355,2)</f>
        <v>0</v>
      </c>
      <c r="BL355" s="17" t="s">
        <v>123</v>
      </c>
      <c r="BM355" s="216" t="s">
        <v>378</v>
      </c>
    </row>
    <row r="356" spans="1:65" s="2" customFormat="1">
      <c r="A356" s="34"/>
      <c r="B356" s="35"/>
      <c r="C356" s="36"/>
      <c r="D356" s="218" t="s">
        <v>124</v>
      </c>
      <c r="E356" s="36"/>
      <c r="F356" s="219" t="s">
        <v>530</v>
      </c>
      <c r="G356" s="36"/>
      <c r="H356" s="36"/>
      <c r="I356" s="115"/>
      <c r="J356" s="36"/>
      <c r="K356" s="36"/>
      <c r="L356" s="39"/>
      <c r="M356" s="220"/>
      <c r="N356" s="221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124</v>
      </c>
      <c r="AU356" s="17" t="s">
        <v>83</v>
      </c>
    </row>
    <row r="357" spans="1:65" s="13" customFormat="1">
      <c r="B357" s="222"/>
      <c r="C357" s="223"/>
      <c r="D357" s="218" t="s">
        <v>125</v>
      </c>
      <c r="E357" s="224" t="s">
        <v>1</v>
      </c>
      <c r="F357" s="225" t="s">
        <v>277</v>
      </c>
      <c r="G357" s="223"/>
      <c r="H357" s="226">
        <v>7.5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125</v>
      </c>
      <c r="AU357" s="232" t="s">
        <v>83</v>
      </c>
      <c r="AV357" s="13" t="s">
        <v>83</v>
      </c>
      <c r="AW357" s="13" t="s">
        <v>30</v>
      </c>
      <c r="AX357" s="13" t="s">
        <v>73</v>
      </c>
      <c r="AY357" s="232" t="s">
        <v>116</v>
      </c>
    </row>
    <row r="358" spans="1:65" s="14" customFormat="1">
      <c r="B358" s="233"/>
      <c r="C358" s="234"/>
      <c r="D358" s="218" t="s">
        <v>125</v>
      </c>
      <c r="E358" s="235" t="s">
        <v>1</v>
      </c>
      <c r="F358" s="236" t="s">
        <v>127</v>
      </c>
      <c r="G358" s="234"/>
      <c r="H358" s="237">
        <v>7.5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125</v>
      </c>
      <c r="AU358" s="243" t="s">
        <v>83</v>
      </c>
      <c r="AV358" s="14" t="s">
        <v>123</v>
      </c>
      <c r="AW358" s="14" t="s">
        <v>30</v>
      </c>
      <c r="AX358" s="14" t="s">
        <v>81</v>
      </c>
      <c r="AY358" s="243" t="s">
        <v>116</v>
      </c>
    </row>
    <row r="359" spans="1:65" s="2" customFormat="1" ht="21.75" customHeight="1">
      <c r="A359" s="34"/>
      <c r="B359" s="35"/>
      <c r="C359" s="244" t="s">
        <v>244</v>
      </c>
      <c r="D359" s="244" t="s">
        <v>137</v>
      </c>
      <c r="E359" s="245" t="s">
        <v>531</v>
      </c>
      <c r="F359" s="246" t="s">
        <v>532</v>
      </c>
      <c r="G359" s="247" t="s">
        <v>171</v>
      </c>
      <c r="H359" s="248">
        <v>7.5</v>
      </c>
      <c r="I359" s="249"/>
      <c r="J359" s="250">
        <f>ROUND(I359*H359,2)</f>
        <v>0</v>
      </c>
      <c r="K359" s="251"/>
      <c r="L359" s="252"/>
      <c r="M359" s="253" t="s">
        <v>1</v>
      </c>
      <c r="N359" s="254" t="s">
        <v>38</v>
      </c>
      <c r="O359" s="71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6" t="s">
        <v>141</v>
      </c>
      <c r="AT359" s="216" t="s">
        <v>137</v>
      </c>
      <c r="AU359" s="216" t="s">
        <v>83</v>
      </c>
      <c r="AY359" s="17" t="s">
        <v>116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7" t="s">
        <v>81</v>
      </c>
      <c r="BK359" s="217">
        <f>ROUND(I359*H359,2)</f>
        <v>0</v>
      </c>
      <c r="BL359" s="17" t="s">
        <v>123</v>
      </c>
      <c r="BM359" s="216" t="s">
        <v>391</v>
      </c>
    </row>
    <row r="360" spans="1:65" s="2" customFormat="1">
      <c r="A360" s="34"/>
      <c r="B360" s="35"/>
      <c r="C360" s="36"/>
      <c r="D360" s="218" t="s">
        <v>124</v>
      </c>
      <c r="E360" s="36"/>
      <c r="F360" s="219" t="s">
        <v>532</v>
      </c>
      <c r="G360" s="36"/>
      <c r="H360" s="36"/>
      <c r="I360" s="115"/>
      <c r="J360" s="36"/>
      <c r="K360" s="36"/>
      <c r="L360" s="39"/>
      <c r="M360" s="220"/>
      <c r="N360" s="221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124</v>
      </c>
      <c r="AU360" s="17" t="s">
        <v>83</v>
      </c>
    </row>
    <row r="361" spans="1:65" s="13" customFormat="1">
      <c r="B361" s="222"/>
      <c r="C361" s="223"/>
      <c r="D361" s="218" t="s">
        <v>125</v>
      </c>
      <c r="E361" s="224" t="s">
        <v>1</v>
      </c>
      <c r="F361" s="225" t="s">
        <v>277</v>
      </c>
      <c r="G361" s="223"/>
      <c r="H361" s="226">
        <v>7.5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125</v>
      </c>
      <c r="AU361" s="232" t="s">
        <v>83</v>
      </c>
      <c r="AV361" s="13" t="s">
        <v>83</v>
      </c>
      <c r="AW361" s="13" t="s">
        <v>30</v>
      </c>
      <c r="AX361" s="13" t="s">
        <v>73</v>
      </c>
      <c r="AY361" s="232" t="s">
        <v>116</v>
      </c>
    </row>
    <row r="362" spans="1:65" s="14" customFormat="1">
      <c r="B362" s="233"/>
      <c r="C362" s="234"/>
      <c r="D362" s="218" t="s">
        <v>125</v>
      </c>
      <c r="E362" s="235" t="s">
        <v>1</v>
      </c>
      <c r="F362" s="236" t="s">
        <v>127</v>
      </c>
      <c r="G362" s="234"/>
      <c r="H362" s="237">
        <v>7.5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125</v>
      </c>
      <c r="AU362" s="243" t="s">
        <v>83</v>
      </c>
      <c r="AV362" s="14" t="s">
        <v>123</v>
      </c>
      <c r="AW362" s="14" t="s">
        <v>30</v>
      </c>
      <c r="AX362" s="14" t="s">
        <v>81</v>
      </c>
      <c r="AY362" s="243" t="s">
        <v>116</v>
      </c>
    </row>
    <row r="363" spans="1:65" s="2" customFormat="1" ht="16.5" customHeight="1">
      <c r="A363" s="34"/>
      <c r="B363" s="35"/>
      <c r="C363" s="204" t="s">
        <v>388</v>
      </c>
      <c r="D363" s="204" t="s">
        <v>119</v>
      </c>
      <c r="E363" s="205" t="s">
        <v>533</v>
      </c>
      <c r="F363" s="206" t="s">
        <v>534</v>
      </c>
      <c r="G363" s="207" t="s">
        <v>171</v>
      </c>
      <c r="H363" s="208">
        <v>16</v>
      </c>
      <c r="I363" s="209"/>
      <c r="J363" s="210">
        <f>ROUND(I363*H363,2)</f>
        <v>0</v>
      </c>
      <c r="K363" s="211"/>
      <c r="L363" s="39"/>
      <c r="M363" s="212" t="s">
        <v>1</v>
      </c>
      <c r="N363" s="213" t="s">
        <v>38</v>
      </c>
      <c r="O363" s="71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16" t="s">
        <v>123</v>
      </c>
      <c r="AT363" s="216" t="s">
        <v>119</v>
      </c>
      <c r="AU363" s="216" t="s">
        <v>83</v>
      </c>
      <c r="AY363" s="17" t="s">
        <v>116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7" t="s">
        <v>81</v>
      </c>
      <c r="BK363" s="217">
        <f>ROUND(I363*H363,2)</f>
        <v>0</v>
      </c>
      <c r="BL363" s="17" t="s">
        <v>123</v>
      </c>
      <c r="BM363" s="216" t="s">
        <v>396</v>
      </c>
    </row>
    <row r="364" spans="1:65" s="2" customFormat="1">
      <c r="A364" s="34"/>
      <c r="B364" s="35"/>
      <c r="C364" s="36"/>
      <c r="D364" s="218" t="s">
        <v>124</v>
      </c>
      <c r="E364" s="36"/>
      <c r="F364" s="219" t="s">
        <v>534</v>
      </c>
      <c r="G364" s="36"/>
      <c r="H364" s="36"/>
      <c r="I364" s="115"/>
      <c r="J364" s="36"/>
      <c r="K364" s="36"/>
      <c r="L364" s="39"/>
      <c r="M364" s="220"/>
      <c r="N364" s="221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124</v>
      </c>
      <c r="AU364" s="17" t="s">
        <v>83</v>
      </c>
    </row>
    <row r="365" spans="1:65" s="13" customFormat="1">
      <c r="B365" s="222"/>
      <c r="C365" s="223"/>
      <c r="D365" s="218" t="s">
        <v>125</v>
      </c>
      <c r="E365" s="224" t="s">
        <v>1</v>
      </c>
      <c r="F365" s="225" t="s">
        <v>158</v>
      </c>
      <c r="G365" s="223"/>
      <c r="H365" s="226">
        <v>16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125</v>
      </c>
      <c r="AU365" s="232" t="s">
        <v>83</v>
      </c>
      <c r="AV365" s="13" t="s">
        <v>83</v>
      </c>
      <c r="AW365" s="13" t="s">
        <v>30</v>
      </c>
      <c r="AX365" s="13" t="s">
        <v>73</v>
      </c>
      <c r="AY365" s="232" t="s">
        <v>116</v>
      </c>
    </row>
    <row r="366" spans="1:65" s="14" customFormat="1">
      <c r="B366" s="233"/>
      <c r="C366" s="234"/>
      <c r="D366" s="218" t="s">
        <v>125</v>
      </c>
      <c r="E366" s="235" t="s">
        <v>1</v>
      </c>
      <c r="F366" s="236" t="s">
        <v>127</v>
      </c>
      <c r="G366" s="234"/>
      <c r="H366" s="237">
        <v>16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125</v>
      </c>
      <c r="AU366" s="243" t="s">
        <v>83</v>
      </c>
      <c r="AV366" s="14" t="s">
        <v>123</v>
      </c>
      <c r="AW366" s="14" t="s">
        <v>30</v>
      </c>
      <c r="AX366" s="14" t="s">
        <v>81</v>
      </c>
      <c r="AY366" s="243" t="s">
        <v>116</v>
      </c>
    </row>
    <row r="367" spans="1:65" s="2" customFormat="1" ht="21.75" customHeight="1">
      <c r="A367" s="34"/>
      <c r="B367" s="35"/>
      <c r="C367" s="244" t="s">
        <v>248</v>
      </c>
      <c r="D367" s="244" t="s">
        <v>137</v>
      </c>
      <c r="E367" s="245" t="s">
        <v>535</v>
      </c>
      <c r="F367" s="246" t="s">
        <v>536</v>
      </c>
      <c r="G367" s="247" t="s">
        <v>171</v>
      </c>
      <c r="H367" s="248">
        <v>16</v>
      </c>
      <c r="I367" s="249"/>
      <c r="J367" s="250">
        <f>ROUND(I367*H367,2)</f>
        <v>0</v>
      </c>
      <c r="K367" s="251"/>
      <c r="L367" s="252"/>
      <c r="M367" s="253" t="s">
        <v>1</v>
      </c>
      <c r="N367" s="254" t="s">
        <v>38</v>
      </c>
      <c r="O367" s="71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16" t="s">
        <v>141</v>
      </c>
      <c r="AT367" s="216" t="s">
        <v>137</v>
      </c>
      <c r="AU367" s="216" t="s">
        <v>83</v>
      </c>
      <c r="AY367" s="17" t="s">
        <v>116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7" t="s">
        <v>81</v>
      </c>
      <c r="BK367" s="217">
        <f>ROUND(I367*H367,2)</f>
        <v>0</v>
      </c>
      <c r="BL367" s="17" t="s">
        <v>123</v>
      </c>
      <c r="BM367" s="216" t="s">
        <v>412</v>
      </c>
    </row>
    <row r="368" spans="1:65" s="2" customFormat="1">
      <c r="A368" s="34"/>
      <c r="B368" s="35"/>
      <c r="C368" s="36"/>
      <c r="D368" s="218" t="s">
        <v>124</v>
      </c>
      <c r="E368" s="36"/>
      <c r="F368" s="219" t="s">
        <v>536</v>
      </c>
      <c r="G368" s="36"/>
      <c r="H368" s="36"/>
      <c r="I368" s="115"/>
      <c r="J368" s="36"/>
      <c r="K368" s="36"/>
      <c r="L368" s="39"/>
      <c r="M368" s="220"/>
      <c r="N368" s="221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124</v>
      </c>
      <c r="AU368" s="17" t="s">
        <v>83</v>
      </c>
    </row>
    <row r="369" spans="1:65" s="13" customFormat="1">
      <c r="B369" s="222"/>
      <c r="C369" s="223"/>
      <c r="D369" s="218" t="s">
        <v>125</v>
      </c>
      <c r="E369" s="224" t="s">
        <v>1</v>
      </c>
      <c r="F369" s="225" t="s">
        <v>158</v>
      </c>
      <c r="G369" s="223"/>
      <c r="H369" s="226">
        <v>16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125</v>
      </c>
      <c r="AU369" s="232" t="s">
        <v>83</v>
      </c>
      <c r="AV369" s="13" t="s">
        <v>83</v>
      </c>
      <c r="AW369" s="13" t="s">
        <v>30</v>
      </c>
      <c r="AX369" s="13" t="s">
        <v>73</v>
      </c>
      <c r="AY369" s="232" t="s">
        <v>116</v>
      </c>
    </row>
    <row r="370" spans="1:65" s="14" customFormat="1">
      <c r="B370" s="233"/>
      <c r="C370" s="234"/>
      <c r="D370" s="218" t="s">
        <v>125</v>
      </c>
      <c r="E370" s="235" t="s">
        <v>1</v>
      </c>
      <c r="F370" s="236" t="s">
        <v>127</v>
      </c>
      <c r="G370" s="234"/>
      <c r="H370" s="237">
        <v>16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AT370" s="243" t="s">
        <v>125</v>
      </c>
      <c r="AU370" s="243" t="s">
        <v>83</v>
      </c>
      <c r="AV370" s="14" t="s">
        <v>123</v>
      </c>
      <c r="AW370" s="14" t="s">
        <v>30</v>
      </c>
      <c r="AX370" s="14" t="s">
        <v>81</v>
      </c>
      <c r="AY370" s="243" t="s">
        <v>116</v>
      </c>
    </row>
    <row r="371" spans="1:65" s="2" customFormat="1" ht="16.5" customHeight="1">
      <c r="A371" s="34"/>
      <c r="B371" s="35"/>
      <c r="C371" s="204" t="s">
        <v>409</v>
      </c>
      <c r="D371" s="204" t="s">
        <v>119</v>
      </c>
      <c r="E371" s="205" t="s">
        <v>537</v>
      </c>
      <c r="F371" s="206" t="s">
        <v>538</v>
      </c>
      <c r="G371" s="207" t="s">
        <v>171</v>
      </c>
      <c r="H371" s="208">
        <v>2</v>
      </c>
      <c r="I371" s="209"/>
      <c r="J371" s="210">
        <f>ROUND(I371*H371,2)</f>
        <v>0</v>
      </c>
      <c r="K371" s="211"/>
      <c r="L371" s="39"/>
      <c r="M371" s="212" t="s">
        <v>1</v>
      </c>
      <c r="N371" s="213" t="s">
        <v>38</v>
      </c>
      <c r="O371" s="71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6" t="s">
        <v>123</v>
      </c>
      <c r="AT371" s="216" t="s">
        <v>119</v>
      </c>
      <c r="AU371" s="216" t="s">
        <v>83</v>
      </c>
      <c r="AY371" s="17" t="s">
        <v>116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7" t="s">
        <v>81</v>
      </c>
      <c r="BK371" s="217">
        <f>ROUND(I371*H371,2)</f>
        <v>0</v>
      </c>
      <c r="BL371" s="17" t="s">
        <v>123</v>
      </c>
      <c r="BM371" s="216" t="s">
        <v>416</v>
      </c>
    </row>
    <row r="372" spans="1:65" s="2" customFormat="1">
      <c r="A372" s="34"/>
      <c r="B372" s="35"/>
      <c r="C372" s="36"/>
      <c r="D372" s="218" t="s">
        <v>124</v>
      </c>
      <c r="E372" s="36"/>
      <c r="F372" s="219" t="s">
        <v>538</v>
      </c>
      <c r="G372" s="36"/>
      <c r="H372" s="36"/>
      <c r="I372" s="115"/>
      <c r="J372" s="36"/>
      <c r="K372" s="36"/>
      <c r="L372" s="39"/>
      <c r="M372" s="220"/>
      <c r="N372" s="221"/>
      <c r="O372" s="71"/>
      <c r="P372" s="71"/>
      <c r="Q372" s="71"/>
      <c r="R372" s="71"/>
      <c r="S372" s="71"/>
      <c r="T372" s="72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124</v>
      </c>
      <c r="AU372" s="17" t="s">
        <v>83</v>
      </c>
    </row>
    <row r="373" spans="1:65" s="13" customFormat="1">
      <c r="B373" s="222"/>
      <c r="C373" s="223"/>
      <c r="D373" s="218" t="s">
        <v>125</v>
      </c>
      <c r="E373" s="224" t="s">
        <v>1</v>
      </c>
      <c r="F373" s="225" t="s">
        <v>83</v>
      </c>
      <c r="G373" s="223"/>
      <c r="H373" s="226">
        <v>2</v>
      </c>
      <c r="I373" s="227"/>
      <c r="J373" s="223"/>
      <c r="K373" s="223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125</v>
      </c>
      <c r="AU373" s="232" t="s">
        <v>83</v>
      </c>
      <c r="AV373" s="13" t="s">
        <v>83</v>
      </c>
      <c r="AW373" s="13" t="s">
        <v>30</v>
      </c>
      <c r="AX373" s="13" t="s">
        <v>73</v>
      </c>
      <c r="AY373" s="232" t="s">
        <v>116</v>
      </c>
    </row>
    <row r="374" spans="1:65" s="14" customFormat="1">
      <c r="B374" s="233"/>
      <c r="C374" s="234"/>
      <c r="D374" s="218" t="s">
        <v>125</v>
      </c>
      <c r="E374" s="235" t="s">
        <v>1</v>
      </c>
      <c r="F374" s="236" t="s">
        <v>127</v>
      </c>
      <c r="G374" s="234"/>
      <c r="H374" s="237">
        <v>2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AT374" s="243" t="s">
        <v>125</v>
      </c>
      <c r="AU374" s="243" t="s">
        <v>83</v>
      </c>
      <c r="AV374" s="14" t="s">
        <v>123</v>
      </c>
      <c r="AW374" s="14" t="s">
        <v>30</v>
      </c>
      <c r="AX374" s="14" t="s">
        <v>81</v>
      </c>
      <c r="AY374" s="243" t="s">
        <v>116</v>
      </c>
    </row>
    <row r="375" spans="1:65" s="2" customFormat="1" ht="21.75" customHeight="1">
      <c r="A375" s="34"/>
      <c r="B375" s="35"/>
      <c r="C375" s="244" t="s">
        <v>251</v>
      </c>
      <c r="D375" s="244" t="s">
        <v>137</v>
      </c>
      <c r="E375" s="245" t="s">
        <v>539</v>
      </c>
      <c r="F375" s="246" t="s">
        <v>540</v>
      </c>
      <c r="G375" s="247" t="s">
        <v>130</v>
      </c>
      <c r="H375" s="248">
        <v>2</v>
      </c>
      <c r="I375" s="249"/>
      <c r="J375" s="250">
        <f>ROUND(I375*H375,2)</f>
        <v>0</v>
      </c>
      <c r="K375" s="251"/>
      <c r="L375" s="252"/>
      <c r="M375" s="253" t="s">
        <v>1</v>
      </c>
      <c r="N375" s="254" t="s">
        <v>38</v>
      </c>
      <c r="O375" s="71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6" t="s">
        <v>141</v>
      </c>
      <c r="AT375" s="216" t="s">
        <v>137</v>
      </c>
      <c r="AU375" s="216" t="s">
        <v>83</v>
      </c>
      <c r="AY375" s="17" t="s">
        <v>116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7" t="s">
        <v>81</v>
      </c>
      <c r="BK375" s="217">
        <f>ROUND(I375*H375,2)</f>
        <v>0</v>
      </c>
      <c r="BL375" s="17" t="s">
        <v>123</v>
      </c>
      <c r="BM375" s="216" t="s">
        <v>421</v>
      </c>
    </row>
    <row r="376" spans="1:65" s="2" customFormat="1" ht="19.5">
      <c r="A376" s="34"/>
      <c r="B376" s="35"/>
      <c r="C376" s="36"/>
      <c r="D376" s="218" t="s">
        <v>124</v>
      </c>
      <c r="E376" s="36"/>
      <c r="F376" s="219" t="s">
        <v>540</v>
      </c>
      <c r="G376" s="36"/>
      <c r="H376" s="36"/>
      <c r="I376" s="115"/>
      <c r="J376" s="36"/>
      <c r="K376" s="36"/>
      <c r="L376" s="39"/>
      <c r="M376" s="220"/>
      <c r="N376" s="221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124</v>
      </c>
      <c r="AU376" s="17" t="s">
        <v>83</v>
      </c>
    </row>
    <row r="377" spans="1:65" s="13" customFormat="1">
      <c r="B377" s="222"/>
      <c r="C377" s="223"/>
      <c r="D377" s="218" t="s">
        <v>125</v>
      </c>
      <c r="E377" s="224" t="s">
        <v>1</v>
      </c>
      <c r="F377" s="225" t="s">
        <v>83</v>
      </c>
      <c r="G377" s="223"/>
      <c r="H377" s="226">
        <v>2</v>
      </c>
      <c r="I377" s="227"/>
      <c r="J377" s="223"/>
      <c r="K377" s="223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125</v>
      </c>
      <c r="AU377" s="232" t="s">
        <v>83</v>
      </c>
      <c r="AV377" s="13" t="s">
        <v>83</v>
      </c>
      <c r="AW377" s="13" t="s">
        <v>30</v>
      </c>
      <c r="AX377" s="13" t="s">
        <v>73</v>
      </c>
      <c r="AY377" s="232" t="s">
        <v>116</v>
      </c>
    </row>
    <row r="378" spans="1:65" s="14" customFormat="1">
      <c r="B378" s="233"/>
      <c r="C378" s="234"/>
      <c r="D378" s="218" t="s">
        <v>125</v>
      </c>
      <c r="E378" s="235" t="s">
        <v>1</v>
      </c>
      <c r="F378" s="236" t="s">
        <v>127</v>
      </c>
      <c r="G378" s="234"/>
      <c r="H378" s="237">
        <v>2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125</v>
      </c>
      <c r="AU378" s="243" t="s">
        <v>83</v>
      </c>
      <c r="AV378" s="14" t="s">
        <v>123</v>
      </c>
      <c r="AW378" s="14" t="s">
        <v>30</v>
      </c>
      <c r="AX378" s="14" t="s">
        <v>81</v>
      </c>
      <c r="AY378" s="243" t="s">
        <v>116</v>
      </c>
    </row>
    <row r="379" spans="1:65" s="2" customFormat="1" ht="21.75" customHeight="1">
      <c r="A379" s="34"/>
      <c r="B379" s="35"/>
      <c r="C379" s="244" t="s">
        <v>418</v>
      </c>
      <c r="D379" s="244" t="s">
        <v>137</v>
      </c>
      <c r="E379" s="245" t="s">
        <v>541</v>
      </c>
      <c r="F379" s="246" t="s">
        <v>542</v>
      </c>
      <c r="G379" s="247" t="s">
        <v>130</v>
      </c>
      <c r="H379" s="248">
        <v>2</v>
      </c>
      <c r="I379" s="249"/>
      <c r="J379" s="250">
        <f>ROUND(I379*H379,2)</f>
        <v>0</v>
      </c>
      <c r="K379" s="251"/>
      <c r="L379" s="252"/>
      <c r="M379" s="253" t="s">
        <v>1</v>
      </c>
      <c r="N379" s="254" t="s">
        <v>38</v>
      </c>
      <c r="O379" s="71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6" t="s">
        <v>141</v>
      </c>
      <c r="AT379" s="216" t="s">
        <v>137</v>
      </c>
      <c r="AU379" s="216" t="s">
        <v>83</v>
      </c>
      <c r="AY379" s="17" t="s">
        <v>116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7" t="s">
        <v>81</v>
      </c>
      <c r="BK379" s="217">
        <f>ROUND(I379*H379,2)</f>
        <v>0</v>
      </c>
      <c r="BL379" s="17" t="s">
        <v>123</v>
      </c>
      <c r="BM379" s="216" t="s">
        <v>424</v>
      </c>
    </row>
    <row r="380" spans="1:65" s="2" customFormat="1">
      <c r="A380" s="34"/>
      <c r="B380" s="35"/>
      <c r="C380" s="36"/>
      <c r="D380" s="218" t="s">
        <v>124</v>
      </c>
      <c r="E380" s="36"/>
      <c r="F380" s="219" t="s">
        <v>542</v>
      </c>
      <c r="G380" s="36"/>
      <c r="H380" s="36"/>
      <c r="I380" s="115"/>
      <c r="J380" s="36"/>
      <c r="K380" s="36"/>
      <c r="L380" s="39"/>
      <c r="M380" s="220"/>
      <c r="N380" s="221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124</v>
      </c>
      <c r="AU380" s="17" t="s">
        <v>83</v>
      </c>
    </row>
    <row r="381" spans="1:65" s="2" customFormat="1" ht="16.5" customHeight="1">
      <c r="A381" s="34"/>
      <c r="B381" s="35"/>
      <c r="C381" s="244" t="s">
        <v>255</v>
      </c>
      <c r="D381" s="244" t="s">
        <v>137</v>
      </c>
      <c r="E381" s="245" t="s">
        <v>543</v>
      </c>
      <c r="F381" s="246" t="s">
        <v>544</v>
      </c>
      <c r="G381" s="247" t="s">
        <v>140</v>
      </c>
      <c r="H381" s="248">
        <v>11.52</v>
      </c>
      <c r="I381" s="249"/>
      <c r="J381" s="250">
        <f>ROUND(I381*H381,2)</f>
        <v>0</v>
      </c>
      <c r="K381" s="251"/>
      <c r="L381" s="252"/>
      <c r="M381" s="253" t="s">
        <v>1</v>
      </c>
      <c r="N381" s="254" t="s">
        <v>38</v>
      </c>
      <c r="O381" s="71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6" t="s">
        <v>141</v>
      </c>
      <c r="AT381" s="216" t="s">
        <v>137</v>
      </c>
      <c r="AU381" s="216" t="s">
        <v>83</v>
      </c>
      <c r="AY381" s="17" t="s">
        <v>116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7" t="s">
        <v>81</v>
      </c>
      <c r="BK381" s="217">
        <f>ROUND(I381*H381,2)</f>
        <v>0</v>
      </c>
      <c r="BL381" s="17" t="s">
        <v>123</v>
      </c>
      <c r="BM381" s="216" t="s">
        <v>429</v>
      </c>
    </row>
    <row r="382" spans="1:65" s="2" customFormat="1">
      <c r="A382" s="34"/>
      <c r="B382" s="35"/>
      <c r="C382" s="36"/>
      <c r="D382" s="218" t="s">
        <v>124</v>
      </c>
      <c r="E382" s="36"/>
      <c r="F382" s="219" t="s">
        <v>544</v>
      </c>
      <c r="G382" s="36"/>
      <c r="H382" s="36"/>
      <c r="I382" s="115"/>
      <c r="J382" s="36"/>
      <c r="K382" s="36"/>
      <c r="L382" s="39"/>
      <c r="M382" s="220"/>
      <c r="N382" s="221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124</v>
      </c>
      <c r="AU382" s="17" t="s">
        <v>83</v>
      </c>
    </row>
    <row r="383" spans="1:65" s="13" customFormat="1">
      <c r="B383" s="222"/>
      <c r="C383" s="223"/>
      <c r="D383" s="218" t="s">
        <v>125</v>
      </c>
      <c r="E383" s="224" t="s">
        <v>1</v>
      </c>
      <c r="F383" s="225" t="s">
        <v>545</v>
      </c>
      <c r="G383" s="223"/>
      <c r="H383" s="226">
        <v>11.52</v>
      </c>
      <c r="I383" s="227"/>
      <c r="J383" s="223"/>
      <c r="K383" s="223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125</v>
      </c>
      <c r="AU383" s="232" t="s">
        <v>83</v>
      </c>
      <c r="AV383" s="13" t="s">
        <v>83</v>
      </c>
      <c r="AW383" s="13" t="s">
        <v>30</v>
      </c>
      <c r="AX383" s="13" t="s">
        <v>73</v>
      </c>
      <c r="AY383" s="232" t="s">
        <v>116</v>
      </c>
    </row>
    <row r="384" spans="1:65" s="14" customFormat="1">
      <c r="B384" s="233"/>
      <c r="C384" s="234"/>
      <c r="D384" s="218" t="s">
        <v>125</v>
      </c>
      <c r="E384" s="235" t="s">
        <v>1</v>
      </c>
      <c r="F384" s="236" t="s">
        <v>127</v>
      </c>
      <c r="G384" s="234"/>
      <c r="H384" s="237">
        <v>11.52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AT384" s="243" t="s">
        <v>125</v>
      </c>
      <c r="AU384" s="243" t="s">
        <v>83</v>
      </c>
      <c r="AV384" s="14" t="s">
        <v>123</v>
      </c>
      <c r="AW384" s="14" t="s">
        <v>30</v>
      </c>
      <c r="AX384" s="14" t="s">
        <v>81</v>
      </c>
      <c r="AY384" s="243" t="s">
        <v>116</v>
      </c>
    </row>
    <row r="385" spans="1:65" s="2" customFormat="1" ht="16.5" customHeight="1">
      <c r="A385" s="34"/>
      <c r="B385" s="35"/>
      <c r="C385" s="244" t="s">
        <v>426</v>
      </c>
      <c r="D385" s="244" t="s">
        <v>137</v>
      </c>
      <c r="E385" s="245" t="s">
        <v>546</v>
      </c>
      <c r="F385" s="246" t="s">
        <v>547</v>
      </c>
      <c r="G385" s="247" t="s">
        <v>271</v>
      </c>
      <c r="H385" s="248">
        <v>33.6</v>
      </c>
      <c r="I385" s="249"/>
      <c r="J385" s="250">
        <f>ROUND(I385*H385,2)</f>
        <v>0</v>
      </c>
      <c r="K385" s="251"/>
      <c r="L385" s="252"/>
      <c r="M385" s="253" t="s">
        <v>1</v>
      </c>
      <c r="N385" s="254" t="s">
        <v>38</v>
      </c>
      <c r="O385" s="71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6" t="s">
        <v>141</v>
      </c>
      <c r="AT385" s="216" t="s">
        <v>137</v>
      </c>
      <c r="AU385" s="216" t="s">
        <v>83</v>
      </c>
      <c r="AY385" s="17" t="s">
        <v>116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7" t="s">
        <v>81</v>
      </c>
      <c r="BK385" s="217">
        <f>ROUND(I385*H385,2)</f>
        <v>0</v>
      </c>
      <c r="BL385" s="17" t="s">
        <v>123</v>
      </c>
      <c r="BM385" s="216" t="s">
        <v>548</v>
      </c>
    </row>
    <row r="386" spans="1:65" s="2" customFormat="1">
      <c r="A386" s="34"/>
      <c r="B386" s="35"/>
      <c r="C386" s="36"/>
      <c r="D386" s="218" t="s">
        <v>124</v>
      </c>
      <c r="E386" s="36"/>
      <c r="F386" s="219" t="s">
        <v>547</v>
      </c>
      <c r="G386" s="36"/>
      <c r="H386" s="36"/>
      <c r="I386" s="115"/>
      <c r="J386" s="36"/>
      <c r="K386" s="36"/>
      <c r="L386" s="39"/>
      <c r="M386" s="220"/>
      <c r="N386" s="221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124</v>
      </c>
      <c r="AU386" s="17" t="s">
        <v>83</v>
      </c>
    </row>
    <row r="387" spans="1:65" s="13" customFormat="1">
      <c r="B387" s="222"/>
      <c r="C387" s="223"/>
      <c r="D387" s="218" t="s">
        <v>125</v>
      </c>
      <c r="E387" s="224" t="s">
        <v>1</v>
      </c>
      <c r="F387" s="225" t="s">
        <v>549</v>
      </c>
      <c r="G387" s="223"/>
      <c r="H387" s="226">
        <v>33.6</v>
      </c>
      <c r="I387" s="227"/>
      <c r="J387" s="223"/>
      <c r="K387" s="223"/>
      <c r="L387" s="228"/>
      <c r="M387" s="229"/>
      <c r="N387" s="230"/>
      <c r="O387" s="230"/>
      <c r="P387" s="230"/>
      <c r="Q387" s="230"/>
      <c r="R387" s="230"/>
      <c r="S387" s="230"/>
      <c r="T387" s="231"/>
      <c r="AT387" s="232" t="s">
        <v>125</v>
      </c>
      <c r="AU387" s="232" t="s">
        <v>83</v>
      </c>
      <c r="AV387" s="13" t="s">
        <v>83</v>
      </c>
      <c r="AW387" s="13" t="s">
        <v>30</v>
      </c>
      <c r="AX387" s="13" t="s">
        <v>73</v>
      </c>
      <c r="AY387" s="232" t="s">
        <v>116</v>
      </c>
    </row>
    <row r="388" spans="1:65" s="14" customFormat="1">
      <c r="B388" s="233"/>
      <c r="C388" s="234"/>
      <c r="D388" s="218" t="s">
        <v>125</v>
      </c>
      <c r="E388" s="235" t="s">
        <v>1</v>
      </c>
      <c r="F388" s="236" t="s">
        <v>127</v>
      </c>
      <c r="G388" s="234"/>
      <c r="H388" s="237">
        <v>33.6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AT388" s="243" t="s">
        <v>125</v>
      </c>
      <c r="AU388" s="243" t="s">
        <v>83</v>
      </c>
      <c r="AV388" s="14" t="s">
        <v>123</v>
      </c>
      <c r="AW388" s="14" t="s">
        <v>30</v>
      </c>
      <c r="AX388" s="14" t="s">
        <v>81</v>
      </c>
      <c r="AY388" s="243" t="s">
        <v>116</v>
      </c>
    </row>
    <row r="389" spans="1:65" s="2" customFormat="1" ht="16.5" customHeight="1">
      <c r="A389" s="34"/>
      <c r="B389" s="35"/>
      <c r="C389" s="204" t="s">
        <v>258</v>
      </c>
      <c r="D389" s="204" t="s">
        <v>119</v>
      </c>
      <c r="E389" s="205" t="s">
        <v>550</v>
      </c>
      <c r="F389" s="206" t="s">
        <v>551</v>
      </c>
      <c r="G389" s="207" t="s">
        <v>271</v>
      </c>
      <c r="H389" s="208">
        <v>208.3</v>
      </c>
      <c r="I389" s="209"/>
      <c r="J389" s="210">
        <f>ROUND(I389*H389,2)</f>
        <v>0</v>
      </c>
      <c r="K389" s="211"/>
      <c r="L389" s="39"/>
      <c r="M389" s="212" t="s">
        <v>1</v>
      </c>
      <c r="N389" s="213" t="s">
        <v>38</v>
      </c>
      <c r="O389" s="71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16" t="s">
        <v>123</v>
      </c>
      <c r="AT389" s="216" t="s">
        <v>119</v>
      </c>
      <c r="AU389" s="216" t="s">
        <v>83</v>
      </c>
      <c r="AY389" s="17" t="s">
        <v>116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7" t="s">
        <v>81</v>
      </c>
      <c r="BK389" s="217">
        <f>ROUND(I389*H389,2)</f>
        <v>0</v>
      </c>
      <c r="BL389" s="17" t="s">
        <v>123</v>
      </c>
      <c r="BM389" s="216" t="s">
        <v>434</v>
      </c>
    </row>
    <row r="390" spans="1:65" s="2" customFormat="1">
      <c r="A390" s="34"/>
      <c r="B390" s="35"/>
      <c r="C390" s="36"/>
      <c r="D390" s="218" t="s">
        <v>124</v>
      </c>
      <c r="E390" s="36"/>
      <c r="F390" s="219" t="s">
        <v>551</v>
      </c>
      <c r="G390" s="36"/>
      <c r="H390" s="36"/>
      <c r="I390" s="115"/>
      <c r="J390" s="36"/>
      <c r="K390" s="36"/>
      <c r="L390" s="39"/>
      <c r="M390" s="220"/>
      <c r="N390" s="221"/>
      <c r="O390" s="71"/>
      <c r="P390" s="71"/>
      <c r="Q390" s="71"/>
      <c r="R390" s="71"/>
      <c r="S390" s="71"/>
      <c r="T390" s="72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124</v>
      </c>
      <c r="AU390" s="17" t="s">
        <v>83</v>
      </c>
    </row>
    <row r="391" spans="1:65" s="13" customFormat="1">
      <c r="B391" s="222"/>
      <c r="C391" s="223"/>
      <c r="D391" s="218" t="s">
        <v>125</v>
      </c>
      <c r="E391" s="224" t="s">
        <v>1</v>
      </c>
      <c r="F391" s="225" t="s">
        <v>552</v>
      </c>
      <c r="G391" s="223"/>
      <c r="H391" s="226">
        <v>208.3</v>
      </c>
      <c r="I391" s="227"/>
      <c r="J391" s="223"/>
      <c r="K391" s="223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125</v>
      </c>
      <c r="AU391" s="232" t="s">
        <v>83</v>
      </c>
      <c r="AV391" s="13" t="s">
        <v>83</v>
      </c>
      <c r="AW391" s="13" t="s">
        <v>30</v>
      </c>
      <c r="AX391" s="13" t="s">
        <v>73</v>
      </c>
      <c r="AY391" s="232" t="s">
        <v>116</v>
      </c>
    </row>
    <row r="392" spans="1:65" s="14" customFormat="1">
      <c r="B392" s="233"/>
      <c r="C392" s="234"/>
      <c r="D392" s="218" t="s">
        <v>125</v>
      </c>
      <c r="E392" s="235" t="s">
        <v>1</v>
      </c>
      <c r="F392" s="236" t="s">
        <v>127</v>
      </c>
      <c r="G392" s="234"/>
      <c r="H392" s="237">
        <v>208.3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125</v>
      </c>
      <c r="AU392" s="243" t="s">
        <v>83</v>
      </c>
      <c r="AV392" s="14" t="s">
        <v>123</v>
      </c>
      <c r="AW392" s="14" t="s">
        <v>30</v>
      </c>
      <c r="AX392" s="14" t="s">
        <v>81</v>
      </c>
      <c r="AY392" s="243" t="s">
        <v>116</v>
      </c>
    </row>
    <row r="393" spans="1:65" s="2" customFormat="1" ht="16.5" customHeight="1">
      <c r="A393" s="34"/>
      <c r="B393" s="35"/>
      <c r="C393" s="244" t="s">
        <v>437</v>
      </c>
      <c r="D393" s="244" t="s">
        <v>137</v>
      </c>
      <c r="E393" s="245" t="s">
        <v>264</v>
      </c>
      <c r="F393" s="246" t="s">
        <v>265</v>
      </c>
      <c r="G393" s="247" t="s">
        <v>122</v>
      </c>
      <c r="H393" s="248">
        <v>4.4000000000000004</v>
      </c>
      <c r="I393" s="249"/>
      <c r="J393" s="250">
        <f>ROUND(I393*H393,2)</f>
        <v>0</v>
      </c>
      <c r="K393" s="251"/>
      <c r="L393" s="252"/>
      <c r="M393" s="253" t="s">
        <v>1</v>
      </c>
      <c r="N393" s="254" t="s">
        <v>38</v>
      </c>
      <c r="O393" s="71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6" t="s">
        <v>141</v>
      </c>
      <c r="AT393" s="216" t="s">
        <v>137</v>
      </c>
      <c r="AU393" s="216" t="s">
        <v>83</v>
      </c>
      <c r="AY393" s="17" t="s">
        <v>116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7" t="s">
        <v>81</v>
      </c>
      <c r="BK393" s="217">
        <f>ROUND(I393*H393,2)</f>
        <v>0</v>
      </c>
      <c r="BL393" s="17" t="s">
        <v>123</v>
      </c>
      <c r="BM393" s="216" t="s">
        <v>440</v>
      </c>
    </row>
    <row r="394" spans="1:65" s="2" customFormat="1">
      <c r="A394" s="34"/>
      <c r="B394" s="35"/>
      <c r="C394" s="36"/>
      <c r="D394" s="218" t="s">
        <v>124</v>
      </c>
      <c r="E394" s="36"/>
      <c r="F394" s="219" t="s">
        <v>265</v>
      </c>
      <c r="G394" s="36"/>
      <c r="H394" s="36"/>
      <c r="I394" s="115"/>
      <c r="J394" s="36"/>
      <c r="K394" s="36"/>
      <c r="L394" s="39"/>
      <c r="M394" s="220"/>
      <c r="N394" s="221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124</v>
      </c>
      <c r="AU394" s="17" t="s">
        <v>83</v>
      </c>
    </row>
    <row r="395" spans="1:65" s="13" customFormat="1">
      <c r="B395" s="222"/>
      <c r="C395" s="223"/>
      <c r="D395" s="218" t="s">
        <v>125</v>
      </c>
      <c r="E395" s="224" t="s">
        <v>1</v>
      </c>
      <c r="F395" s="225" t="s">
        <v>553</v>
      </c>
      <c r="G395" s="223"/>
      <c r="H395" s="226">
        <v>4.4000000000000004</v>
      </c>
      <c r="I395" s="227"/>
      <c r="J395" s="223"/>
      <c r="K395" s="223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125</v>
      </c>
      <c r="AU395" s="232" t="s">
        <v>83</v>
      </c>
      <c r="AV395" s="13" t="s">
        <v>83</v>
      </c>
      <c r="AW395" s="13" t="s">
        <v>30</v>
      </c>
      <c r="AX395" s="13" t="s">
        <v>73</v>
      </c>
      <c r="AY395" s="232" t="s">
        <v>116</v>
      </c>
    </row>
    <row r="396" spans="1:65" s="14" customFormat="1">
      <c r="B396" s="233"/>
      <c r="C396" s="234"/>
      <c r="D396" s="218" t="s">
        <v>125</v>
      </c>
      <c r="E396" s="235" t="s">
        <v>1</v>
      </c>
      <c r="F396" s="236" t="s">
        <v>127</v>
      </c>
      <c r="G396" s="234"/>
      <c r="H396" s="237">
        <v>4.4000000000000004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125</v>
      </c>
      <c r="AU396" s="243" t="s">
        <v>83</v>
      </c>
      <c r="AV396" s="14" t="s">
        <v>123</v>
      </c>
      <c r="AW396" s="14" t="s">
        <v>30</v>
      </c>
      <c r="AX396" s="14" t="s">
        <v>81</v>
      </c>
      <c r="AY396" s="243" t="s">
        <v>116</v>
      </c>
    </row>
    <row r="397" spans="1:65" s="2" customFormat="1" ht="16.5" customHeight="1">
      <c r="A397" s="34"/>
      <c r="B397" s="35"/>
      <c r="C397" s="204" t="s">
        <v>262</v>
      </c>
      <c r="D397" s="204" t="s">
        <v>119</v>
      </c>
      <c r="E397" s="205" t="s">
        <v>554</v>
      </c>
      <c r="F397" s="206" t="s">
        <v>555</v>
      </c>
      <c r="G397" s="207" t="s">
        <v>171</v>
      </c>
      <c r="H397" s="208">
        <v>52</v>
      </c>
      <c r="I397" s="209"/>
      <c r="J397" s="210">
        <f>ROUND(I397*H397,2)</f>
        <v>0</v>
      </c>
      <c r="K397" s="211"/>
      <c r="L397" s="39"/>
      <c r="M397" s="212" t="s">
        <v>1</v>
      </c>
      <c r="N397" s="213" t="s">
        <v>38</v>
      </c>
      <c r="O397" s="71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6" t="s">
        <v>123</v>
      </c>
      <c r="AT397" s="216" t="s">
        <v>119</v>
      </c>
      <c r="AU397" s="216" t="s">
        <v>83</v>
      </c>
      <c r="AY397" s="17" t="s">
        <v>116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7" t="s">
        <v>81</v>
      </c>
      <c r="BK397" s="217">
        <f>ROUND(I397*H397,2)</f>
        <v>0</v>
      </c>
      <c r="BL397" s="17" t="s">
        <v>123</v>
      </c>
      <c r="BM397" s="216" t="s">
        <v>556</v>
      </c>
    </row>
    <row r="398" spans="1:65" s="2" customFormat="1">
      <c r="A398" s="34"/>
      <c r="B398" s="35"/>
      <c r="C398" s="36"/>
      <c r="D398" s="218" t="s">
        <v>124</v>
      </c>
      <c r="E398" s="36"/>
      <c r="F398" s="219" t="s">
        <v>555</v>
      </c>
      <c r="G398" s="36"/>
      <c r="H398" s="36"/>
      <c r="I398" s="115"/>
      <c r="J398" s="36"/>
      <c r="K398" s="36"/>
      <c r="L398" s="39"/>
      <c r="M398" s="220"/>
      <c r="N398" s="221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124</v>
      </c>
      <c r="AU398" s="17" t="s">
        <v>83</v>
      </c>
    </row>
    <row r="399" spans="1:65" s="13" customFormat="1">
      <c r="B399" s="222"/>
      <c r="C399" s="223"/>
      <c r="D399" s="218" t="s">
        <v>125</v>
      </c>
      <c r="E399" s="224" t="s">
        <v>1</v>
      </c>
      <c r="F399" s="225" t="s">
        <v>557</v>
      </c>
      <c r="G399" s="223"/>
      <c r="H399" s="226">
        <v>52</v>
      </c>
      <c r="I399" s="227"/>
      <c r="J399" s="223"/>
      <c r="K399" s="223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125</v>
      </c>
      <c r="AU399" s="232" t="s">
        <v>83</v>
      </c>
      <c r="AV399" s="13" t="s">
        <v>83</v>
      </c>
      <c r="AW399" s="13" t="s">
        <v>30</v>
      </c>
      <c r="AX399" s="13" t="s">
        <v>73</v>
      </c>
      <c r="AY399" s="232" t="s">
        <v>116</v>
      </c>
    </row>
    <row r="400" spans="1:65" s="14" customFormat="1">
      <c r="B400" s="233"/>
      <c r="C400" s="234"/>
      <c r="D400" s="218" t="s">
        <v>125</v>
      </c>
      <c r="E400" s="235" t="s">
        <v>1</v>
      </c>
      <c r="F400" s="236" t="s">
        <v>127</v>
      </c>
      <c r="G400" s="234"/>
      <c r="H400" s="237">
        <v>52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125</v>
      </c>
      <c r="AU400" s="243" t="s">
        <v>83</v>
      </c>
      <c r="AV400" s="14" t="s">
        <v>123</v>
      </c>
      <c r="AW400" s="14" t="s">
        <v>30</v>
      </c>
      <c r="AX400" s="14" t="s">
        <v>81</v>
      </c>
      <c r="AY400" s="243" t="s">
        <v>116</v>
      </c>
    </row>
    <row r="401" spans="1:65" s="2" customFormat="1" ht="16.5" customHeight="1">
      <c r="A401" s="34"/>
      <c r="B401" s="35"/>
      <c r="C401" s="204" t="s">
        <v>558</v>
      </c>
      <c r="D401" s="204" t="s">
        <v>119</v>
      </c>
      <c r="E401" s="205" t="s">
        <v>559</v>
      </c>
      <c r="F401" s="206" t="s">
        <v>560</v>
      </c>
      <c r="G401" s="207" t="s">
        <v>130</v>
      </c>
      <c r="H401" s="208">
        <v>2</v>
      </c>
      <c r="I401" s="209"/>
      <c r="J401" s="210">
        <f>ROUND(I401*H401,2)</f>
        <v>0</v>
      </c>
      <c r="K401" s="211"/>
      <c r="L401" s="39"/>
      <c r="M401" s="212" t="s">
        <v>1</v>
      </c>
      <c r="N401" s="213" t="s">
        <v>38</v>
      </c>
      <c r="O401" s="71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16" t="s">
        <v>123</v>
      </c>
      <c r="AT401" s="216" t="s">
        <v>119</v>
      </c>
      <c r="AU401" s="216" t="s">
        <v>83</v>
      </c>
      <c r="AY401" s="17" t="s">
        <v>116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7" t="s">
        <v>81</v>
      </c>
      <c r="BK401" s="217">
        <f>ROUND(I401*H401,2)</f>
        <v>0</v>
      </c>
      <c r="BL401" s="17" t="s">
        <v>123</v>
      </c>
      <c r="BM401" s="216" t="s">
        <v>561</v>
      </c>
    </row>
    <row r="402" spans="1:65" s="2" customFormat="1">
      <c r="A402" s="34"/>
      <c r="B402" s="35"/>
      <c r="C402" s="36"/>
      <c r="D402" s="218" t="s">
        <v>124</v>
      </c>
      <c r="E402" s="36"/>
      <c r="F402" s="219" t="s">
        <v>560</v>
      </c>
      <c r="G402" s="36"/>
      <c r="H402" s="36"/>
      <c r="I402" s="115"/>
      <c r="J402" s="36"/>
      <c r="K402" s="36"/>
      <c r="L402" s="39"/>
      <c r="M402" s="220"/>
      <c r="N402" s="221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124</v>
      </c>
      <c r="AU402" s="17" t="s">
        <v>83</v>
      </c>
    </row>
    <row r="403" spans="1:65" s="13" customFormat="1">
      <c r="B403" s="222"/>
      <c r="C403" s="223"/>
      <c r="D403" s="218" t="s">
        <v>125</v>
      </c>
      <c r="E403" s="224" t="s">
        <v>1</v>
      </c>
      <c r="F403" s="225" t="s">
        <v>83</v>
      </c>
      <c r="G403" s="223"/>
      <c r="H403" s="226">
        <v>2</v>
      </c>
      <c r="I403" s="227"/>
      <c r="J403" s="223"/>
      <c r="K403" s="223"/>
      <c r="L403" s="228"/>
      <c r="M403" s="229"/>
      <c r="N403" s="230"/>
      <c r="O403" s="230"/>
      <c r="P403" s="230"/>
      <c r="Q403" s="230"/>
      <c r="R403" s="230"/>
      <c r="S403" s="230"/>
      <c r="T403" s="231"/>
      <c r="AT403" s="232" t="s">
        <v>125</v>
      </c>
      <c r="AU403" s="232" t="s">
        <v>83</v>
      </c>
      <c r="AV403" s="13" t="s">
        <v>83</v>
      </c>
      <c r="AW403" s="13" t="s">
        <v>30</v>
      </c>
      <c r="AX403" s="13" t="s">
        <v>73</v>
      </c>
      <c r="AY403" s="232" t="s">
        <v>116</v>
      </c>
    </row>
    <row r="404" spans="1:65" s="14" customFormat="1">
      <c r="B404" s="233"/>
      <c r="C404" s="234"/>
      <c r="D404" s="218" t="s">
        <v>125</v>
      </c>
      <c r="E404" s="235" t="s">
        <v>1</v>
      </c>
      <c r="F404" s="236" t="s">
        <v>127</v>
      </c>
      <c r="G404" s="234"/>
      <c r="H404" s="237">
        <v>2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AT404" s="243" t="s">
        <v>125</v>
      </c>
      <c r="AU404" s="243" t="s">
        <v>83</v>
      </c>
      <c r="AV404" s="14" t="s">
        <v>123</v>
      </c>
      <c r="AW404" s="14" t="s">
        <v>30</v>
      </c>
      <c r="AX404" s="14" t="s">
        <v>81</v>
      </c>
      <c r="AY404" s="243" t="s">
        <v>116</v>
      </c>
    </row>
    <row r="405" spans="1:65" s="2" customFormat="1" ht="16.5" customHeight="1">
      <c r="A405" s="34"/>
      <c r="B405" s="35"/>
      <c r="C405" s="204" t="s">
        <v>266</v>
      </c>
      <c r="D405" s="204" t="s">
        <v>119</v>
      </c>
      <c r="E405" s="205" t="s">
        <v>562</v>
      </c>
      <c r="F405" s="206" t="s">
        <v>563</v>
      </c>
      <c r="G405" s="207" t="s">
        <v>564</v>
      </c>
      <c r="H405" s="208">
        <v>1</v>
      </c>
      <c r="I405" s="209"/>
      <c r="J405" s="210">
        <f>ROUND(I405*H405,2)</f>
        <v>0</v>
      </c>
      <c r="K405" s="211"/>
      <c r="L405" s="39"/>
      <c r="M405" s="212" t="s">
        <v>1</v>
      </c>
      <c r="N405" s="213" t="s">
        <v>38</v>
      </c>
      <c r="O405" s="71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16" t="s">
        <v>123</v>
      </c>
      <c r="AT405" s="216" t="s">
        <v>119</v>
      </c>
      <c r="AU405" s="216" t="s">
        <v>83</v>
      </c>
      <c r="AY405" s="17" t="s">
        <v>116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7" t="s">
        <v>81</v>
      </c>
      <c r="BK405" s="217">
        <f>ROUND(I405*H405,2)</f>
        <v>0</v>
      </c>
      <c r="BL405" s="17" t="s">
        <v>123</v>
      </c>
      <c r="BM405" s="216" t="s">
        <v>565</v>
      </c>
    </row>
    <row r="406" spans="1:65" s="2" customFormat="1">
      <c r="A406" s="34"/>
      <c r="B406" s="35"/>
      <c r="C406" s="36"/>
      <c r="D406" s="218" t="s">
        <v>124</v>
      </c>
      <c r="E406" s="36"/>
      <c r="F406" s="219" t="s">
        <v>563</v>
      </c>
      <c r="G406" s="36"/>
      <c r="H406" s="36"/>
      <c r="I406" s="115"/>
      <c r="J406" s="36"/>
      <c r="K406" s="36"/>
      <c r="L406" s="39"/>
      <c r="M406" s="220"/>
      <c r="N406" s="221"/>
      <c r="O406" s="71"/>
      <c r="P406" s="71"/>
      <c r="Q406" s="71"/>
      <c r="R406" s="71"/>
      <c r="S406" s="71"/>
      <c r="T406" s="72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124</v>
      </c>
      <c r="AU406" s="17" t="s">
        <v>83</v>
      </c>
    </row>
    <row r="407" spans="1:65" s="13" customFormat="1">
      <c r="B407" s="222"/>
      <c r="C407" s="223"/>
      <c r="D407" s="218" t="s">
        <v>125</v>
      </c>
      <c r="E407" s="224" t="s">
        <v>1</v>
      </c>
      <c r="F407" s="225" t="s">
        <v>81</v>
      </c>
      <c r="G407" s="223"/>
      <c r="H407" s="226">
        <v>1</v>
      </c>
      <c r="I407" s="227"/>
      <c r="J407" s="223"/>
      <c r="K407" s="223"/>
      <c r="L407" s="228"/>
      <c r="M407" s="229"/>
      <c r="N407" s="230"/>
      <c r="O407" s="230"/>
      <c r="P407" s="230"/>
      <c r="Q407" s="230"/>
      <c r="R407" s="230"/>
      <c r="S407" s="230"/>
      <c r="T407" s="231"/>
      <c r="AT407" s="232" t="s">
        <v>125</v>
      </c>
      <c r="AU407" s="232" t="s">
        <v>83</v>
      </c>
      <c r="AV407" s="13" t="s">
        <v>83</v>
      </c>
      <c r="AW407" s="13" t="s">
        <v>30</v>
      </c>
      <c r="AX407" s="13" t="s">
        <v>73</v>
      </c>
      <c r="AY407" s="232" t="s">
        <v>116</v>
      </c>
    </row>
    <row r="408" spans="1:65" s="14" customFormat="1">
      <c r="B408" s="233"/>
      <c r="C408" s="234"/>
      <c r="D408" s="218" t="s">
        <v>125</v>
      </c>
      <c r="E408" s="235" t="s">
        <v>1</v>
      </c>
      <c r="F408" s="236" t="s">
        <v>127</v>
      </c>
      <c r="G408" s="234"/>
      <c r="H408" s="237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AT408" s="243" t="s">
        <v>125</v>
      </c>
      <c r="AU408" s="243" t="s">
        <v>83</v>
      </c>
      <c r="AV408" s="14" t="s">
        <v>123</v>
      </c>
      <c r="AW408" s="14" t="s">
        <v>30</v>
      </c>
      <c r="AX408" s="14" t="s">
        <v>81</v>
      </c>
      <c r="AY408" s="243" t="s">
        <v>116</v>
      </c>
    </row>
    <row r="409" spans="1:65" s="2" customFormat="1" ht="16.5" customHeight="1">
      <c r="A409" s="34"/>
      <c r="B409" s="35"/>
      <c r="C409" s="204" t="s">
        <v>566</v>
      </c>
      <c r="D409" s="204" t="s">
        <v>119</v>
      </c>
      <c r="E409" s="205" t="s">
        <v>347</v>
      </c>
      <c r="F409" s="206" t="s">
        <v>348</v>
      </c>
      <c r="G409" s="207" t="s">
        <v>140</v>
      </c>
      <c r="H409" s="208">
        <v>2.6070000000000002</v>
      </c>
      <c r="I409" s="209"/>
      <c r="J409" s="210">
        <f>ROUND(I409*H409,2)</f>
        <v>0</v>
      </c>
      <c r="K409" s="211"/>
      <c r="L409" s="39"/>
      <c r="M409" s="212" t="s">
        <v>1</v>
      </c>
      <c r="N409" s="213" t="s">
        <v>38</v>
      </c>
      <c r="O409" s="71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16" t="s">
        <v>123</v>
      </c>
      <c r="AT409" s="216" t="s">
        <v>119</v>
      </c>
      <c r="AU409" s="216" t="s">
        <v>83</v>
      </c>
      <c r="AY409" s="17" t="s">
        <v>116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7" t="s">
        <v>81</v>
      </c>
      <c r="BK409" s="217">
        <f>ROUND(I409*H409,2)</f>
        <v>0</v>
      </c>
      <c r="BL409" s="17" t="s">
        <v>123</v>
      </c>
      <c r="BM409" s="216" t="s">
        <v>567</v>
      </c>
    </row>
    <row r="410" spans="1:65" s="2" customFormat="1">
      <c r="A410" s="34"/>
      <c r="B410" s="35"/>
      <c r="C410" s="36"/>
      <c r="D410" s="218" t="s">
        <v>124</v>
      </c>
      <c r="E410" s="36"/>
      <c r="F410" s="219" t="s">
        <v>348</v>
      </c>
      <c r="G410" s="36"/>
      <c r="H410" s="36"/>
      <c r="I410" s="115"/>
      <c r="J410" s="36"/>
      <c r="K410" s="36"/>
      <c r="L410" s="39"/>
      <c r="M410" s="220"/>
      <c r="N410" s="221"/>
      <c r="O410" s="71"/>
      <c r="P410" s="71"/>
      <c r="Q410" s="71"/>
      <c r="R410" s="71"/>
      <c r="S410" s="71"/>
      <c r="T410" s="72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124</v>
      </c>
      <c r="AU410" s="17" t="s">
        <v>83</v>
      </c>
    </row>
    <row r="411" spans="1:65" s="13" customFormat="1">
      <c r="B411" s="222"/>
      <c r="C411" s="223"/>
      <c r="D411" s="218" t="s">
        <v>125</v>
      </c>
      <c r="E411" s="224" t="s">
        <v>1</v>
      </c>
      <c r="F411" s="225" t="s">
        <v>568</v>
      </c>
      <c r="G411" s="223"/>
      <c r="H411" s="226">
        <v>2.6070000000000002</v>
      </c>
      <c r="I411" s="227"/>
      <c r="J411" s="223"/>
      <c r="K411" s="223"/>
      <c r="L411" s="228"/>
      <c r="M411" s="229"/>
      <c r="N411" s="230"/>
      <c r="O411" s="230"/>
      <c r="P411" s="230"/>
      <c r="Q411" s="230"/>
      <c r="R411" s="230"/>
      <c r="S411" s="230"/>
      <c r="T411" s="231"/>
      <c r="AT411" s="232" t="s">
        <v>125</v>
      </c>
      <c r="AU411" s="232" t="s">
        <v>83</v>
      </c>
      <c r="AV411" s="13" t="s">
        <v>83</v>
      </c>
      <c r="AW411" s="13" t="s">
        <v>30</v>
      </c>
      <c r="AX411" s="13" t="s">
        <v>73</v>
      </c>
      <c r="AY411" s="232" t="s">
        <v>116</v>
      </c>
    </row>
    <row r="412" spans="1:65" s="14" customFormat="1">
      <c r="B412" s="233"/>
      <c r="C412" s="234"/>
      <c r="D412" s="218" t="s">
        <v>125</v>
      </c>
      <c r="E412" s="235" t="s">
        <v>1</v>
      </c>
      <c r="F412" s="236" t="s">
        <v>127</v>
      </c>
      <c r="G412" s="234"/>
      <c r="H412" s="237">
        <v>2.6070000000000002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125</v>
      </c>
      <c r="AU412" s="243" t="s">
        <v>83</v>
      </c>
      <c r="AV412" s="14" t="s">
        <v>123</v>
      </c>
      <c r="AW412" s="14" t="s">
        <v>30</v>
      </c>
      <c r="AX412" s="14" t="s">
        <v>81</v>
      </c>
      <c r="AY412" s="243" t="s">
        <v>116</v>
      </c>
    </row>
    <row r="413" spans="1:65" s="2" customFormat="1" ht="16.5" customHeight="1">
      <c r="A413" s="34"/>
      <c r="B413" s="35"/>
      <c r="C413" s="204" t="s">
        <v>272</v>
      </c>
      <c r="D413" s="204" t="s">
        <v>119</v>
      </c>
      <c r="E413" s="205" t="s">
        <v>356</v>
      </c>
      <c r="F413" s="206" t="s">
        <v>357</v>
      </c>
      <c r="G413" s="207" t="s">
        <v>140</v>
      </c>
      <c r="H413" s="208">
        <v>25.577999999999999</v>
      </c>
      <c r="I413" s="209"/>
      <c r="J413" s="210">
        <f>ROUND(I413*H413,2)</f>
        <v>0</v>
      </c>
      <c r="K413" s="211"/>
      <c r="L413" s="39"/>
      <c r="M413" s="212" t="s">
        <v>1</v>
      </c>
      <c r="N413" s="213" t="s">
        <v>38</v>
      </c>
      <c r="O413" s="71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16" t="s">
        <v>123</v>
      </c>
      <c r="AT413" s="216" t="s">
        <v>119</v>
      </c>
      <c r="AU413" s="216" t="s">
        <v>83</v>
      </c>
      <c r="AY413" s="17" t="s">
        <v>116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7" t="s">
        <v>81</v>
      </c>
      <c r="BK413" s="217">
        <f>ROUND(I413*H413,2)</f>
        <v>0</v>
      </c>
      <c r="BL413" s="17" t="s">
        <v>123</v>
      </c>
      <c r="BM413" s="216" t="s">
        <v>569</v>
      </c>
    </row>
    <row r="414" spans="1:65" s="2" customFormat="1">
      <c r="A414" s="34"/>
      <c r="B414" s="35"/>
      <c r="C414" s="36"/>
      <c r="D414" s="218" t="s">
        <v>124</v>
      </c>
      <c r="E414" s="36"/>
      <c r="F414" s="219" t="s">
        <v>357</v>
      </c>
      <c r="G414" s="36"/>
      <c r="H414" s="36"/>
      <c r="I414" s="115"/>
      <c r="J414" s="36"/>
      <c r="K414" s="36"/>
      <c r="L414" s="39"/>
      <c r="M414" s="220"/>
      <c r="N414" s="221"/>
      <c r="O414" s="71"/>
      <c r="P414" s="71"/>
      <c r="Q414" s="71"/>
      <c r="R414" s="71"/>
      <c r="S414" s="71"/>
      <c r="T414" s="72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124</v>
      </c>
      <c r="AU414" s="17" t="s">
        <v>83</v>
      </c>
    </row>
    <row r="415" spans="1:65" s="13" customFormat="1">
      <c r="B415" s="222"/>
      <c r="C415" s="223"/>
      <c r="D415" s="218" t="s">
        <v>125</v>
      </c>
      <c r="E415" s="224" t="s">
        <v>1</v>
      </c>
      <c r="F415" s="225" t="s">
        <v>570</v>
      </c>
      <c r="G415" s="223"/>
      <c r="H415" s="226">
        <v>25.577999999999999</v>
      </c>
      <c r="I415" s="227"/>
      <c r="J415" s="223"/>
      <c r="K415" s="223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125</v>
      </c>
      <c r="AU415" s="232" t="s">
        <v>83</v>
      </c>
      <c r="AV415" s="13" t="s">
        <v>83</v>
      </c>
      <c r="AW415" s="13" t="s">
        <v>30</v>
      </c>
      <c r="AX415" s="13" t="s">
        <v>73</v>
      </c>
      <c r="AY415" s="232" t="s">
        <v>116</v>
      </c>
    </row>
    <row r="416" spans="1:65" s="14" customFormat="1">
      <c r="B416" s="233"/>
      <c r="C416" s="234"/>
      <c r="D416" s="218" t="s">
        <v>125</v>
      </c>
      <c r="E416" s="235" t="s">
        <v>1</v>
      </c>
      <c r="F416" s="236" t="s">
        <v>127</v>
      </c>
      <c r="G416" s="234"/>
      <c r="H416" s="237">
        <v>25.577999999999999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AT416" s="243" t="s">
        <v>125</v>
      </c>
      <c r="AU416" s="243" t="s">
        <v>83</v>
      </c>
      <c r="AV416" s="14" t="s">
        <v>123</v>
      </c>
      <c r="AW416" s="14" t="s">
        <v>30</v>
      </c>
      <c r="AX416" s="14" t="s">
        <v>81</v>
      </c>
      <c r="AY416" s="243" t="s">
        <v>116</v>
      </c>
    </row>
    <row r="417" spans="1:65" s="2" customFormat="1" ht="16.5" customHeight="1">
      <c r="A417" s="34"/>
      <c r="B417" s="35"/>
      <c r="C417" s="204" t="s">
        <v>571</v>
      </c>
      <c r="D417" s="204" t="s">
        <v>119</v>
      </c>
      <c r="E417" s="205" t="s">
        <v>352</v>
      </c>
      <c r="F417" s="206" t="s">
        <v>353</v>
      </c>
      <c r="G417" s="207" t="s">
        <v>140</v>
      </c>
      <c r="H417" s="208">
        <v>37.92</v>
      </c>
      <c r="I417" s="209"/>
      <c r="J417" s="210">
        <f>ROUND(I417*H417,2)</f>
        <v>0</v>
      </c>
      <c r="K417" s="211"/>
      <c r="L417" s="39"/>
      <c r="M417" s="212" t="s">
        <v>1</v>
      </c>
      <c r="N417" s="213" t="s">
        <v>38</v>
      </c>
      <c r="O417" s="71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16" t="s">
        <v>123</v>
      </c>
      <c r="AT417" s="216" t="s">
        <v>119</v>
      </c>
      <c r="AU417" s="216" t="s">
        <v>83</v>
      </c>
      <c r="AY417" s="17" t="s">
        <v>116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7" t="s">
        <v>81</v>
      </c>
      <c r="BK417" s="217">
        <f>ROUND(I417*H417,2)</f>
        <v>0</v>
      </c>
      <c r="BL417" s="17" t="s">
        <v>123</v>
      </c>
      <c r="BM417" s="216" t="s">
        <v>572</v>
      </c>
    </row>
    <row r="418" spans="1:65" s="2" customFormat="1">
      <c r="A418" s="34"/>
      <c r="B418" s="35"/>
      <c r="C418" s="36"/>
      <c r="D418" s="218" t="s">
        <v>124</v>
      </c>
      <c r="E418" s="36"/>
      <c r="F418" s="219" t="s">
        <v>353</v>
      </c>
      <c r="G418" s="36"/>
      <c r="H418" s="36"/>
      <c r="I418" s="115"/>
      <c r="J418" s="36"/>
      <c r="K418" s="36"/>
      <c r="L418" s="39"/>
      <c r="M418" s="220"/>
      <c r="N418" s="221"/>
      <c r="O418" s="71"/>
      <c r="P418" s="71"/>
      <c r="Q418" s="71"/>
      <c r="R418" s="71"/>
      <c r="S418" s="71"/>
      <c r="T418" s="72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124</v>
      </c>
      <c r="AU418" s="17" t="s">
        <v>83</v>
      </c>
    </row>
    <row r="419" spans="1:65" s="13" customFormat="1">
      <c r="B419" s="222"/>
      <c r="C419" s="223"/>
      <c r="D419" s="218" t="s">
        <v>125</v>
      </c>
      <c r="E419" s="224" t="s">
        <v>1</v>
      </c>
      <c r="F419" s="225" t="s">
        <v>573</v>
      </c>
      <c r="G419" s="223"/>
      <c r="H419" s="226">
        <v>37.92</v>
      </c>
      <c r="I419" s="227"/>
      <c r="J419" s="223"/>
      <c r="K419" s="223"/>
      <c r="L419" s="228"/>
      <c r="M419" s="229"/>
      <c r="N419" s="230"/>
      <c r="O419" s="230"/>
      <c r="P419" s="230"/>
      <c r="Q419" s="230"/>
      <c r="R419" s="230"/>
      <c r="S419" s="230"/>
      <c r="T419" s="231"/>
      <c r="AT419" s="232" t="s">
        <v>125</v>
      </c>
      <c r="AU419" s="232" t="s">
        <v>83</v>
      </c>
      <c r="AV419" s="13" t="s">
        <v>83</v>
      </c>
      <c r="AW419" s="13" t="s">
        <v>30</v>
      </c>
      <c r="AX419" s="13" t="s">
        <v>73</v>
      </c>
      <c r="AY419" s="232" t="s">
        <v>116</v>
      </c>
    </row>
    <row r="420" spans="1:65" s="14" customFormat="1">
      <c r="B420" s="233"/>
      <c r="C420" s="234"/>
      <c r="D420" s="218" t="s">
        <v>125</v>
      </c>
      <c r="E420" s="235" t="s">
        <v>1</v>
      </c>
      <c r="F420" s="236" t="s">
        <v>127</v>
      </c>
      <c r="G420" s="234"/>
      <c r="H420" s="237">
        <v>37.92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AT420" s="243" t="s">
        <v>125</v>
      </c>
      <c r="AU420" s="243" t="s">
        <v>83</v>
      </c>
      <c r="AV420" s="14" t="s">
        <v>123</v>
      </c>
      <c r="AW420" s="14" t="s">
        <v>30</v>
      </c>
      <c r="AX420" s="14" t="s">
        <v>81</v>
      </c>
      <c r="AY420" s="243" t="s">
        <v>116</v>
      </c>
    </row>
    <row r="421" spans="1:65" s="12" customFormat="1" ht="22.9" customHeight="1">
      <c r="B421" s="188"/>
      <c r="C421" s="189"/>
      <c r="D421" s="190" t="s">
        <v>72</v>
      </c>
      <c r="E421" s="202" t="s">
        <v>159</v>
      </c>
      <c r="F421" s="202" t="s">
        <v>361</v>
      </c>
      <c r="G421" s="189"/>
      <c r="H421" s="189"/>
      <c r="I421" s="192"/>
      <c r="J421" s="203">
        <f>BK421</f>
        <v>0</v>
      </c>
      <c r="K421" s="189"/>
      <c r="L421" s="194"/>
      <c r="M421" s="195"/>
      <c r="N421" s="196"/>
      <c r="O421" s="196"/>
      <c r="P421" s="197">
        <f>SUM(P422:P496)</f>
        <v>0</v>
      </c>
      <c r="Q421" s="196"/>
      <c r="R421" s="197">
        <f>SUM(R422:R496)</f>
        <v>0</v>
      </c>
      <c r="S421" s="196"/>
      <c r="T421" s="198">
        <f>SUM(T422:T496)</f>
        <v>0</v>
      </c>
      <c r="AR421" s="199" t="s">
        <v>81</v>
      </c>
      <c r="AT421" s="200" t="s">
        <v>72</v>
      </c>
      <c r="AU421" s="200" t="s">
        <v>81</v>
      </c>
      <c r="AY421" s="199" t="s">
        <v>116</v>
      </c>
      <c r="BK421" s="201">
        <f>SUM(BK422:BK496)</f>
        <v>0</v>
      </c>
    </row>
    <row r="422" spans="1:65" s="2" customFormat="1" ht="21.75" customHeight="1">
      <c r="A422" s="34"/>
      <c r="B422" s="35"/>
      <c r="C422" s="204" t="s">
        <v>276</v>
      </c>
      <c r="D422" s="204" t="s">
        <v>119</v>
      </c>
      <c r="E422" s="205" t="s">
        <v>363</v>
      </c>
      <c r="F422" s="206" t="s">
        <v>364</v>
      </c>
      <c r="G422" s="207" t="s">
        <v>140</v>
      </c>
      <c r="H422" s="208">
        <v>479.37200000000001</v>
      </c>
      <c r="I422" s="209"/>
      <c r="J422" s="210">
        <f>ROUND(I422*H422,2)</f>
        <v>0</v>
      </c>
      <c r="K422" s="211"/>
      <c r="L422" s="39"/>
      <c r="M422" s="212" t="s">
        <v>1</v>
      </c>
      <c r="N422" s="213" t="s">
        <v>38</v>
      </c>
      <c r="O422" s="71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16" t="s">
        <v>123</v>
      </c>
      <c r="AT422" s="216" t="s">
        <v>119</v>
      </c>
      <c r="AU422" s="216" t="s">
        <v>83</v>
      </c>
      <c r="AY422" s="17" t="s">
        <v>116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7" t="s">
        <v>81</v>
      </c>
      <c r="BK422" s="217">
        <f>ROUND(I422*H422,2)</f>
        <v>0</v>
      </c>
      <c r="BL422" s="17" t="s">
        <v>123</v>
      </c>
      <c r="BM422" s="216" t="s">
        <v>574</v>
      </c>
    </row>
    <row r="423" spans="1:65" s="2" customFormat="1" ht="19.5">
      <c r="A423" s="34"/>
      <c r="B423" s="35"/>
      <c r="C423" s="36"/>
      <c r="D423" s="218" t="s">
        <v>124</v>
      </c>
      <c r="E423" s="36"/>
      <c r="F423" s="219" t="s">
        <v>364</v>
      </c>
      <c r="G423" s="36"/>
      <c r="H423" s="36"/>
      <c r="I423" s="115"/>
      <c r="J423" s="36"/>
      <c r="K423" s="36"/>
      <c r="L423" s="39"/>
      <c r="M423" s="220"/>
      <c r="N423" s="221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124</v>
      </c>
      <c r="AU423" s="17" t="s">
        <v>83</v>
      </c>
    </row>
    <row r="424" spans="1:65" s="13" customFormat="1">
      <c r="B424" s="222"/>
      <c r="C424" s="223"/>
      <c r="D424" s="218" t="s">
        <v>125</v>
      </c>
      <c r="E424" s="224" t="s">
        <v>1</v>
      </c>
      <c r="F424" s="225" t="s">
        <v>575</v>
      </c>
      <c r="G424" s="223"/>
      <c r="H424" s="226">
        <v>479.37200000000001</v>
      </c>
      <c r="I424" s="227"/>
      <c r="J424" s="223"/>
      <c r="K424" s="223"/>
      <c r="L424" s="228"/>
      <c r="M424" s="229"/>
      <c r="N424" s="230"/>
      <c r="O424" s="230"/>
      <c r="P424" s="230"/>
      <c r="Q424" s="230"/>
      <c r="R424" s="230"/>
      <c r="S424" s="230"/>
      <c r="T424" s="231"/>
      <c r="AT424" s="232" t="s">
        <v>125</v>
      </c>
      <c r="AU424" s="232" t="s">
        <v>83</v>
      </c>
      <c r="AV424" s="13" t="s">
        <v>83</v>
      </c>
      <c r="AW424" s="13" t="s">
        <v>30</v>
      </c>
      <c r="AX424" s="13" t="s">
        <v>73</v>
      </c>
      <c r="AY424" s="232" t="s">
        <v>116</v>
      </c>
    </row>
    <row r="425" spans="1:65" s="14" customFormat="1">
      <c r="B425" s="233"/>
      <c r="C425" s="234"/>
      <c r="D425" s="218" t="s">
        <v>125</v>
      </c>
      <c r="E425" s="235" t="s">
        <v>1</v>
      </c>
      <c r="F425" s="236" t="s">
        <v>127</v>
      </c>
      <c r="G425" s="234"/>
      <c r="H425" s="237">
        <v>479.37200000000001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AT425" s="243" t="s">
        <v>125</v>
      </c>
      <c r="AU425" s="243" t="s">
        <v>83</v>
      </c>
      <c r="AV425" s="14" t="s">
        <v>123</v>
      </c>
      <c r="AW425" s="14" t="s">
        <v>30</v>
      </c>
      <c r="AX425" s="14" t="s">
        <v>81</v>
      </c>
      <c r="AY425" s="243" t="s">
        <v>116</v>
      </c>
    </row>
    <row r="426" spans="1:65" s="2" customFormat="1" ht="21.75" customHeight="1">
      <c r="A426" s="34"/>
      <c r="B426" s="35"/>
      <c r="C426" s="204" t="s">
        <v>576</v>
      </c>
      <c r="D426" s="204" t="s">
        <v>119</v>
      </c>
      <c r="E426" s="205" t="s">
        <v>367</v>
      </c>
      <c r="F426" s="206" t="s">
        <v>368</v>
      </c>
      <c r="G426" s="207" t="s">
        <v>140</v>
      </c>
      <c r="H426" s="208">
        <v>87.207999999999998</v>
      </c>
      <c r="I426" s="209"/>
      <c r="J426" s="210">
        <f>ROUND(I426*H426,2)</f>
        <v>0</v>
      </c>
      <c r="K426" s="211"/>
      <c r="L426" s="39"/>
      <c r="M426" s="212" t="s">
        <v>1</v>
      </c>
      <c r="N426" s="213" t="s">
        <v>38</v>
      </c>
      <c r="O426" s="71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16" t="s">
        <v>123</v>
      </c>
      <c r="AT426" s="216" t="s">
        <v>119</v>
      </c>
      <c r="AU426" s="216" t="s">
        <v>83</v>
      </c>
      <c r="AY426" s="17" t="s">
        <v>116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7" t="s">
        <v>81</v>
      </c>
      <c r="BK426" s="217">
        <f>ROUND(I426*H426,2)</f>
        <v>0</v>
      </c>
      <c r="BL426" s="17" t="s">
        <v>123</v>
      </c>
      <c r="BM426" s="216" t="s">
        <v>577</v>
      </c>
    </row>
    <row r="427" spans="1:65" s="2" customFormat="1" ht="19.5">
      <c r="A427" s="34"/>
      <c r="B427" s="35"/>
      <c r="C427" s="36"/>
      <c r="D427" s="218" t="s">
        <v>124</v>
      </c>
      <c r="E427" s="36"/>
      <c r="F427" s="219" t="s">
        <v>368</v>
      </c>
      <c r="G427" s="36"/>
      <c r="H427" s="36"/>
      <c r="I427" s="115"/>
      <c r="J427" s="36"/>
      <c r="K427" s="36"/>
      <c r="L427" s="39"/>
      <c r="M427" s="220"/>
      <c r="N427" s="221"/>
      <c r="O427" s="71"/>
      <c r="P427" s="71"/>
      <c r="Q427" s="71"/>
      <c r="R427" s="71"/>
      <c r="S427" s="71"/>
      <c r="T427" s="72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124</v>
      </c>
      <c r="AU427" s="17" t="s">
        <v>83</v>
      </c>
    </row>
    <row r="428" spans="1:65" s="13" customFormat="1">
      <c r="B428" s="222"/>
      <c r="C428" s="223"/>
      <c r="D428" s="218" t="s">
        <v>125</v>
      </c>
      <c r="E428" s="224" t="s">
        <v>1</v>
      </c>
      <c r="F428" s="225" t="s">
        <v>578</v>
      </c>
      <c r="G428" s="223"/>
      <c r="H428" s="226">
        <v>87.207999999999998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125</v>
      </c>
      <c r="AU428" s="232" t="s">
        <v>83</v>
      </c>
      <c r="AV428" s="13" t="s">
        <v>83</v>
      </c>
      <c r="AW428" s="13" t="s">
        <v>30</v>
      </c>
      <c r="AX428" s="13" t="s">
        <v>73</v>
      </c>
      <c r="AY428" s="232" t="s">
        <v>116</v>
      </c>
    </row>
    <row r="429" spans="1:65" s="14" customFormat="1">
      <c r="B429" s="233"/>
      <c r="C429" s="234"/>
      <c r="D429" s="218" t="s">
        <v>125</v>
      </c>
      <c r="E429" s="235" t="s">
        <v>1</v>
      </c>
      <c r="F429" s="236" t="s">
        <v>127</v>
      </c>
      <c r="G429" s="234"/>
      <c r="H429" s="237">
        <v>87.207999999999998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AT429" s="243" t="s">
        <v>125</v>
      </c>
      <c r="AU429" s="243" t="s">
        <v>83</v>
      </c>
      <c r="AV429" s="14" t="s">
        <v>123</v>
      </c>
      <c r="AW429" s="14" t="s">
        <v>30</v>
      </c>
      <c r="AX429" s="14" t="s">
        <v>81</v>
      </c>
      <c r="AY429" s="243" t="s">
        <v>116</v>
      </c>
    </row>
    <row r="430" spans="1:65" s="2" customFormat="1" ht="21.75" customHeight="1">
      <c r="A430" s="34"/>
      <c r="B430" s="35"/>
      <c r="C430" s="204" t="s">
        <v>281</v>
      </c>
      <c r="D430" s="204" t="s">
        <v>119</v>
      </c>
      <c r="E430" s="205" t="s">
        <v>372</v>
      </c>
      <c r="F430" s="206" t="s">
        <v>373</v>
      </c>
      <c r="G430" s="207" t="s">
        <v>140</v>
      </c>
      <c r="H430" s="208">
        <v>0.7</v>
      </c>
      <c r="I430" s="209"/>
      <c r="J430" s="210">
        <f>ROUND(I430*H430,2)</f>
        <v>0</v>
      </c>
      <c r="K430" s="211"/>
      <c r="L430" s="39"/>
      <c r="M430" s="212" t="s">
        <v>1</v>
      </c>
      <c r="N430" s="213" t="s">
        <v>38</v>
      </c>
      <c r="O430" s="71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16" t="s">
        <v>123</v>
      </c>
      <c r="AT430" s="216" t="s">
        <v>119</v>
      </c>
      <c r="AU430" s="216" t="s">
        <v>83</v>
      </c>
      <c r="AY430" s="17" t="s">
        <v>116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7" t="s">
        <v>81</v>
      </c>
      <c r="BK430" s="217">
        <f>ROUND(I430*H430,2)</f>
        <v>0</v>
      </c>
      <c r="BL430" s="17" t="s">
        <v>123</v>
      </c>
      <c r="BM430" s="216" t="s">
        <v>579</v>
      </c>
    </row>
    <row r="431" spans="1:65" s="2" customFormat="1" ht="19.5">
      <c r="A431" s="34"/>
      <c r="B431" s="35"/>
      <c r="C431" s="36"/>
      <c r="D431" s="218" t="s">
        <v>124</v>
      </c>
      <c r="E431" s="36"/>
      <c r="F431" s="219" t="s">
        <v>373</v>
      </c>
      <c r="G431" s="36"/>
      <c r="H431" s="36"/>
      <c r="I431" s="115"/>
      <c r="J431" s="36"/>
      <c r="K431" s="36"/>
      <c r="L431" s="39"/>
      <c r="M431" s="220"/>
      <c r="N431" s="221"/>
      <c r="O431" s="71"/>
      <c r="P431" s="71"/>
      <c r="Q431" s="71"/>
      <c r="R431" s="71"/>
      <c r="S431" s="71"/>
      <c r="T431" s="72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124</v>
      </c>
      <c r="AU431" s="17" t="s">
        <v>83</v>
      </c>
    </row>
    <row r="432" spans="1:65" s="13" customFormat="1">
      <c r="B432" s="222"/>
      <c r="C432" s="223"/>
      <c r="D432" s="218" t="s">
        <v>125</v>
      </c>
      <c r="E432" s="224" t="s">
        <v>1</v>
      </c>
      <c r="F432" s="225" t="s">
        <v>580</v>
      </c>
      <c r="G432" s="223"/>
      <c r="H432" s="226">
        <v>0.7</v>
      </c>
      <c r="I432" s="227"/>
      <c r="J432" s="223"/>
      <c r="K432" s="223"/>
      <c r="L432" s="228"/>
      <c r="M432" s="229"/>
      <c r="N432" s="230"/>
      <c r="O432" s="230"/>
      <c r="P432" s="230"/>
      <c r="Q432" s="230"/>
      <c r="R432" s="230"/>
      <c r="S432" s="230"/>
      <c r="T432" s="231"/>
      <c r="AT432" s="232" t="s">
        <v>125</v>
      </c>
      <c r="AU432" s="232" t="s">
        <v>83</v>
      </c>
      <c r="AV432" s="13" t="s">
        <v>83</v>
      </c>
      <c r="AW432" s="13" t="s">
        <v>30</v>
      </c>
      <c r="AX432" s="13" t="s">
        <v>73</v>
      </c>
      <c r="AY432" s="232" t="s">
        <v>116</v>
      </c>
    </row>
    <row r="433" spans="1:65" s="14" customFormat="1">
      <c r="B433" s="233"/>
      <c r="C433" s="234"/>
      <c r="D433" s="218" t="s">
        <v>125</v>
      </c>
      <c r="E433" s="235" t="s">
        <v>1</v>
      </c>
      <c r="F433" s="236" t="s">
        <v>127</v>
      </c>
      <c r="G433" s="234"/>
      <c r="H433" s="237">
        <v>0.7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AT433" s="243" t="s">
        <v>125</v>
      </c>
      <c r="AU433" s="243" t="s">
        <v>83</v>
      </c>
      <c r="AV433" s="14" t="s">
        <v>123</v>
      </c>
      <c r="AW433" s="14" t="s">
        <v>30</v>
      </c>
      <c r="AX433" s="14" t="s">
        <v>81</v>
      </c>
      <c r="AY433" s="243" t="s">
        <v>116</v>
      </c>
    </row>
    <row r="434" spans="1:65" s="2" customFormat="1" ht="33" customHeight="1">
      <c r="A434" s="34"/>
      <c r="B434" s="35"/>
      <c r="C434" s="204" t="s">
        <v>581</v>
      </c>
      <c r="D434" s="204" t="s">
        <v>119</v>
      </c>
      <c r="E434" s="205" t="s">
        <v>376</v>
      </c>
      <c r="F434" s="206" t="s">
        <v>377</v>
      </c>
      <c r="G434" s="207" t="s">
        <v>140</v>
      </c>
      <c r="H434" s="208">
        <v>71.715999999999994</v>
      </c>
      <c r="I434" s="209"/>
      <c r="J434" s="210">
        <f>ROUND(I434*H434,2)</f>
        <v>0</v>
      </c>
      <c r="K434" s="211"/>
      <c r="L434" s="39"/>
      <c r="M434" s="212" t="s">
        <v>1</v>
      </c>
      <c r="N434" s="213" t="s">
        <v>38</v>
      </c>
      <c r="O434" s="71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16" t="s">
        <v>123</v>
      </c>
      <c r="AT434" s="216" t="s">
        <v>119</v>
      </c>
      <c r="AU434" s="216" t="s">
        <v>83</v>
      </c>
      <c r="AY434" s="17" t="s">
        <v>116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7" t="s">
        <v>81</v>
      </c>
      <c r="BK434" s="217">
        <f>ROUND(I434*H434,2)</f>
        <v>0</v>
      </c>
      <c r="BL434" s="17" t="s">
        <v>123</v>
      </c>
      <c r="BM434" s="216" t="s">
        <v>582</v>
      </c>
    </row>
    <row r="435" spans="1:65" s="2" customFormat="1" ht="19.5">
      <c r="A435" s="34"/>
      <c r="B435" s="35"/>
      <c r="C435" s="36"/>
      <c r="D435" s="218" t="s">
        <v>124</v>
      </c>
      <c r="E435" s="36"/>
      <c r="F435" s="219" t="s">
        <v>377</v>
      </c>
      <c r="G435" s="36"/>
      <c r="H435" s="36"/>
      <c r="I435" s="115"/>
      <c r="J435" s="36"/>
      <c r="K435" s="36"/>
      <c r="L435" s="39"/>
      <c r="M435" s="220"/>
      <c r="N435" s="221"/>
      <c r="O435" s="71"/>
      <c r="P435" s="71"/>
      <c r="Q435" s="71"/>
      <c r="R435" s="71"/>
      <c r="S435" s="71"/>
      <c r="T435" s="72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124</v>
      </c>
      <c r="AU435" s="17" t="s">
        <v>83</v>
      </c>
    </row>
    <row r="436" spans="1:65" s="15" customFormat="1" ht="22.5">
      <c r="B436" s="255"/>
      <c r="C436" s="256"/>
      <c r="D436" s="218" t="s">
        <v>125</v>
      </c>
      <c r="E436" s="257" t="s">
        <v>1</v>
      </c>
      <c r="F436" s="258" t="s">
        <v>379</v>
      </c>
      <c r="G436" s="256"/>
      <c r="H436" s="257" t="s">
        <v>1</v>
      </c>
      <c r="I436" s="259"/>
      <c r="J436" s="256"/>
      <c r="K436" s="256"/>
      <c r="L436" s="260"/>
      <c r="M436" s="261"/>
      <c r="N436" s="262"/>
      <c r="O436" s="262"/>
      <c r="P436" s="262"/>
      <c r="Q436" s="262"/>
      <c r="R436" s="262"/>
      <c r="S436" s="262"/>
      <c r="T436" s="263"/>
      <c r="AT436" s="264" t="s">
        <v>125</v>
      </c>
      <c r="AU436" s="264" t="s">
        <v>83</v>
      </c>
      <c r="AV436" s="15" t="s">
        <v>81</v>
      </c>
      <c r="AW436" s="15" t="s">
        <v>30</v>
      </c>
      <c r="AX436" s="15" t="s">
        <v>73</v>
      </c>
      <c r="AY436" s="264" t="s">
        <v>116</v>
      </c>
    </row>
    <row r="437" spans="1:65" s="13" customFormat="1">
      <c r="B437" s="222"/>
      <c r="C437" s="223"/>
      <c r="D437" s="218" t="s">
        <v>125</v>
      </c>
      <c r="E437" s="224" t="s">
        <v>1</v>
      </c>
      <c r="F437" s="225" t="s">
        <v>583</v>
      </c>
      <c r="G437" s="223"/>
      <c r="H437" s="226">
        <v>2.56</v>
      </c>
      <c r="I437" s="227"/>
      <c r="J437" s="223"/>
      <c r="K437" s="223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125</v>
      </c>
      <c r="AU437" s="232" t="s">
        <v>83</v>
      </c>
      <c r="AV437" s="13" t="s">
        <v>83</v>
      </c>
      <c r="AW437" s="13" t="s">
        <v>30</v>
      </c>
      <c r="AX437" s="13" t="s">
        <v>73</v>
      </c>
      <c r="AY437" s="232" t="s">
        <v>116</v>
      </c>
    </row>
    <row r="438" spans="1:65" s="15" customFormat="1">
      <c r="B438" s="255"/>
      <c r="C438" s="256"/>
      <c r="D438" s="218" t="s">
        <v>125</v>
      </c>
      <c r="E438" s="257" t="s">
        <v>1</v>
      </c>
      <c r="F438" s="258" t="s">
        <v>381</v>
      </c>
      <c r="G438" s="256"/>
      <c r="H438" s="257" t="s">
        <v>1</v>
      </c>
      <c r="I438" s="259"/>
      <c r="J438" s="256"/>
      <c r="K438" s="256"/>
      <c r="L438" s="260"/>
      <c r="M438" s="261"/>
      <c r="N438" s="262"/>
      <c r="O438" s="262"/>
      <c r="P438" s="262"/>
      <c r="Q438" s="262"/>
      <c r="R438" s="262"/>
      <c r="S438" s="262"/>
      <c r="T438" s="263"/>
      <c r="AT438" s="264" t="s">
        <v>125</v>
      </c>
      <c r="AU438" s="264" t="s">
        <v>83</v>
      </c>
      <c r="AV438" s="15" t="s">
        <v>81</v>
      </c>
      <c r="AW438" s="15" t="s">
        <v>30</v>
      </c>
      <c r="AX438" s="15" t="s">
        <v>73</v>
      </c>
      <c r="AY438" s="264" t="s">
        <v>116</v>
      </c>
    </row>
    <row r="439" spans="1:65" s="13" customFormat="1">
      <c r="B439" s="222"/>
      <c r="C439" s="223"/>
      <c r="D439" s="218" t="s">
        <v>125</v>
      </c>
      <c r="E439" s="224" t="s">
        <v>1</v>
      </c>
      <c r="F439" s="225" t="s">
        <v>584</v>
      </c>
      <c r="G439" s="223"/>
      <c r="H439" s="226">
        <v>25.577999999999999</v>
      </c>
      <c r="I439" s="227"/>
      <c r="J439" s="223"/>
      <c r="K439" s="223"/>
      <c r="L439" s="228"/>
      <c r="M439" s="229"/>
      <c r="N439" s="230"/>
      <c r="O439" s="230"/>
      <c r="P439" s="230"/>
      <c r="Q439" s="230"/>
      <c r="R439" s="230"/>
      <c r="S439" s="230"/>
      <c r="T439" s="231"/>
      <c r="AT439" s="232" t="s">
        <v>125</v>
      </c>
      <c r="AU439" s="232" t="s">
        <v>83</v>
      </c>
      <c r="AV439" s="13" t="s">
        <v>83</v>
      </c>
      <c r="AW439" s="13" t="s">
        <v>30</v>
      </c>
      <c r="AX439" s="13" t="s">
        <v>73</v>
      </c>
      <c r="AY439" s="232" t="s">
        <v>116</v>
      </c>
    </row>
    <row r="440" spans="1:65" s="15" customFormat="1" ht="22.5">
      <c r="B440" s="255"/>
      <c r="C440" s="256"/>
      <c r="D440" s="218" t="s">
        <v>125</v>
      </c>
      <c r="E440" s="257" t="s">
        <v>1</v>
      </c>
      <c r="F440" s="258" t="s">
        <v>383</v>
      </c>
      <c r="G440" s="256"/>
      <c r="H440" s="257" t="s">
        <v>1</v>
      </c>
      <c r="I440" s="259"/>
      <c r="J440" s="256"/>
      <c r="K440" s="256"/>
      <c r="L440" s="260"/>
      <c r="M440" s="261"/>
      <c r="N440" s="262"/>
      <c r="O440" s="262"/>
      <c r="P440" s="262"/>
      <c r="Q440" s="262"/>
      <c r="R440" s="262"/>
      <c r="S440" s="262"/>
      <c r="T440" s="263"/>
      <c r="AT440" s="264" t="s">
        <v>125</v>
      </c>
      <c r="AU440" s="264" t="s">
        <v>83</v>
      </c>
      <c r="AV440" s="15" t="s">
        <v>81</v>
      </c>
      <c r="AW440" s="15" t="s">
        <v>30</v>
      </c>
      <c r="AX440" s="15" t="s">
        <v>73</v>
      </c>
      <c r="AY440" s="264" t="s">
        <v>116</v>
      </c>
    </row>
    <row r="441" spans="1:65" s="13" customFormat="1">
      <c r="B441" s="222"/>
      <c r="C441" s="223"/>
      <c r="D441" s="218" t="s">
        <v>125</v>
      </c>
      <c r="E441" s="224" t="s">
        <v>1</v>
      </c>
      <c r="F441" s="225" t="s">
        <v>585</v>
      </c>
      <c r="G441" s="223"/>
      <c r="H441" s="226">
        <v>37.92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125</v>
      </c>
      <c r="AU441" s="232" t="s">
        <v>83</v>
      </c>
      <c r="AV441" s="13" t="s">
        <v>83</v>
      </c>
      <c r="AW441" s="13" t="s">
        <v>30</v>
      </c>
      <c r="AX441" s="13" t="s">
        <v>73</v>
      </c>
      <c r="AY441" s="232" t="s">
        <v>116</v>
      </c>
    </row>
    <row r="442" spans="1:65" s="15" customFormat="1">
      <c r="B442" s="255"/>
      <c r="C442" s="256"/>
      <c r="D442" s="218" t="s">
        <v>125</v>
      </c>
      <c r="E442" s="257" t="s">
        <v>1</v>
      </c>
      <c r="F442" s="258" t="s">
        <v>385</v>
      </c>
      <c r="G442" s="256"/>
      <c r="H442" s="257" t="s">
        <v>1</v>
      </c>
      <c r="I442" s="259"/>
      <c r="J442" s="256"/>
      <c r="K442" s="256"/>
      <c r="L442" s="260"/>
      <c r="M442" s="261"/>
      <c r="N442" s="262"/>
      <c r="O442" s="262"/>
      <c r="P442" s="262"/>
      <c r="Q442" s="262"/>
      <c r="R442" s="262"/>
      <c r="S442" s="262"/>
      <c r="T442" s="263"/>
      <c r="AT442" s="264" t="s">
        <v>125</v>
      </c>
      <c r="AU442" s="264" t="s">
        <v>83</v>
      </c>
      <c r="AV442" s="15" t="s">
        <v>81</v>
      </c>
      <c r="AW442" s="15" t="s">
        <v>30</v>
      </c>
      <c r="AX442" s="15" t="s">
        <v>73</v>
      </c>
      <c r="AY442" s="264" t="s">
        <v>116</v>
      </c>
    </row>
    <row r="443" spans="1:65" s="13" customFormat="1">
      <c r="B443" s="222"/>
      <c r="C443" s="223"/>
      <c r="D443" s="218" t="s">
        <v>125</v>
      </c>
      <c r="E443" s="224" t="s">
        <v>1</v>
      </c>
      <c r="F443" s="225" t="s">
        <v>586</v>
      </c>
      <c r="G443" s="223"/>
      <c r="H443" s="226">
        <v>0.65800000000000003</v>
      </c>
      <c r="I443" s="227"/>
      <c r="J443" s="223"/>
      <c r="K443" s="223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125</v>
      </c>
      <c r="AU443" s="232" t="s">
        <v>83</v>
      </c>
      <c r="AV443" s="13" t="s">
        <v>83</v>
      </c>
      <c r="AW443" s="13" t="s">
        <v>30</v>
      </c>
      <c r="AX443" s="13" t="s">
        <v>73</v>
      </c>
      <c r="AY443" s="232" t="s">
        <v>116</v>
      </c>
    </row>
    <row r="444" spans="1:65" s="13" customFormat="1">
      <c r="B444" s="222"/>
      <c r="C444" s="223"/>
      <c r="D444" s="218" t="s">
        <v>125</v>
      </c>
      <c r="E444" s="224" t="s">
        <v>1</v>
      </c>
      <c r="F444" s="225" t="s">
        <v>587</v>
      </c>
      <c r="G444" s="223"/>
      <c r="H444" s="226">
        <v>5</v>
      </c>
      <c r="I444" s="227"/>
      <c r="J444" s="223"/>
      <c r="K444" s="223"/>
      <c r="L444" s="228"/>
      <c r="M444" s="229"/>
      <c r="N444" s="230"/>
      <c r="O444" s="230"/>
      <c r="P444" s="230"/>
      <c r="Q444" s="230"/>
      <c r="R444" s="230"/>
      <c r="S444" s="230"/>
      <c r="T444" s="231"/>
      <c r="AT444" s="232" t="s">
        <v>125</v>
      </c>
      <c r="AU444" s="232" t="s">
        <v>83</v>
      </c>
      <c r="AV444" s="13" t="s">
        <v>83</v>
      </c>
      <c r="AW444" s="13" t="s">
        <v>30</v>
      </c>
      <c r="AX444" s="13" t="s">
        <v>73</v>
      </c>
      <c r="AY444" s="232" t="s">
        <v>116</v>
      </c>
    </row>
    <row r="445" spans="1:65" s="14" customFormat="1">
      <c r="B445" s="233"/>
      <c r="C445" s="234"/>
      <c r="D445" s="218" t="s">
        <v>125</v>
      </c>
      <c r="E445" s="235" t="s">
        <v>1</v>
      </c>
      <c r="F445" s="236" t="s">
        <v>127</v>
      </c>
      <c r="G445" s="234"/>
      <c r="H445" s="237">
        <v>71.715999999999994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AT445" s="243" t="s">
        <v>125</v>
      </c>
      <c r="AU445" s="243" t="s">
        <v>83</v>
      </c>
      <c r="AV445" s="14" t="s">
        <v>123</v>
      </c>
      <c r="AW445" s="14" t="s">
        <v>30</v>
      </c>
      <c r="AX445" s="14" t="s">
        <v>81</v>
      </c>
      <c r="AY445" s="243" t="s">
        <v>116</v>
      </c>
    </row>
    <row r="446" spans="1:65" s="2" customFormat="1" ht="33" customHeight="1">
      <c r="A446" s="34"/>
      <c r="B446" s="35"/>
      <c r="C446" s="204" t="s">
        <v>285</v>
      </c>
      <c r="D446" s="204" t="s">
        <v>119</v>
      </c>
      <c r="E446" s="205" t="s">
        <v>389</v>
      </c>
      <c r="F446" s="206" t="s">
        <v>390</v>
      </c>
      <c r="G446" s="207" t="s">
        <v>140</v>
      </c>
      <c r="H446" s="208">
        <v>0.5</v>
      </c>
      <c r="I446" s="209"/>
      <c r="J446" s="210">
        <f>ROUND(I446*H446,2)</f>
        <v>0</v>
      </c>
      <c r="K446" s="211"/>
      <c r="L446" s="39"/>
      <c r="M446" s="212" t="s">
        <v>1</v>
      </c>
      <c r="N446" s="213" t="s">
        <v>38</v>
      </c>
      <c r="O446" s="71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216" t="s">
        <v>123</v>
      </c>
      <c r="AT446" s="216" t="s">
        <v>119</v>
      </c>
      <c r="AU446" s="216" t="s">
        <v>83</v>
      </c>
      <c r="AY446" s="17" t="s">
        <v>116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7" t="s">
        <v>81</v>
      </c>
      <c r="BK446" s="217">
        <f>ROUND(I446*H446,2)</f>
        <v>0</v>
      </c>
      <c r="BL446" s="17" t="s">
        <v>123</v>
      </c>
      <c r="BM446" s="216" t="s">
        <v>588</v>
      </c>
    </row>
    <row r="447" spans="1:65" s="2" customFormat="1" ht="19.5">
      <c r="A447" s="34"/>
      <c r="B447" s="35"/>
      <c r="C447" s="36"/>
      <c r="D447" s="218" t="s">
        <v>124</v>
      </c>
      <c r="E447" s="36"/>
      <c r="F447" s="219" t="s">
        <v>390</v>
      </c>
      <c r="G447" s="36"/>
      <c r="H447" s="36"/>
      <c r="I447" s="115"/>
      <c r="J447" s="36"/>
      <c r="K447" s="36"/>
      <c r="L447" s="39"/>
      <c r="M447" s="220"/>
      <c r="N447" s="221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124</v>
      </c>
      <c r="AU447" s="17" t="s">
        <v>83</v>
      </c>
    </row>
    <row r="448" spans="1:65" s="15" customFormat="1">
      <c r="B448" s="255"/>
      <c r="C448" s="256"/>
      <c r="D448" s="218" t="s">
        <v>125</v>
      </c>
      <c r="E448" s="257" t="s">
        <v>1</v>
      </c>
      <c r="F448" s="258" t="s">
        <v>589</v>
      </c>
      <c r="G448" s="256"/>
      <c r="H448" s="257" t="s">
        <v>1</v>
      </c>
      <c r="I448" s="259"/>
      <c r="J448" s="256"/>
      <c r="K448" s="256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125</v>
      </c>
      <c r="AU448" s="264" t="s">
        <v>83</v>
      </c>
      <c r="AV448" s="15" t="s">
        <v>81</v>
      </c>
      <c r="AW448" s="15" t="s">
        <v>30</v>
      </c>
      <c r="AX448" s="15" t="s">
        <v>73</v>
      </c>
      <c r="AY448" s="264" t="s">
        <v>116</v>
      </c>
    </row>
    <row r="449" spans="1:65" s="13" customFormat="1">
      <c r="B449" s="222"/>
      <c r="C449" s="223"/>
      <c r="D449" s="218" t="s">
        <v>125</v>
      </c>
      <c r="E449" s="224" t="s">
        <v>1</v>
      </c>
      <c r="F449" s="225" t="s">
        <v>590</v>
      </c>
      <c r="G449" s="223"/>
      <c r="H449" s="226">
        <v>0.5</v>
      </c>
      <c r="I449" s="227"/>
      <c r="J449" s="223"/>
      <c r="K449" s="223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125</v>
      </c>
      <c r="AU449" s="232" t="s">
        <v>83</v>
      </c>
      <c r="AV449" s="13" t="s">
        <v>83</v>
      </c>
      <c r="AW449" s="13" t="s">
        <v>30</v>
      </c>
      <c r="AX449" s="13" t="s">
        <v>73</v>
      </c>
      <c r="AY449" s="232" t="s">
        <v>116</v>
      </c>
    </row>
    <row r="450" spans="1:65" s="14" customFormat="1">
      <c r="B450" s="233"/>
      <c r="C450" s="234"/>
      <c r="D450" s="218" t="s">
        <v>125</v>
      </c>
      <c r="E450" s="235" t="s">
        <v>1</v>
      </c>
      <c r="F450" s="236" t="s">
        <v>127</v>
      </c>
      <c r="G450" s="234"/>
      <c r="H450" s="237">
        <v>0.5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125</v>
      </c>
      <c r="AU450" s="243" t="s">
        <v>83</v>
      </c>
      <c r="AV450" s="14" t="s">
        <v>123</v>
      </c>
      <c r="AW450" s="14" t="s">
        <v>30</v>
      </c>
      <c r="AX450" s="14" t="s">
        <v>81</v>
      </c>
      <c r="AY450" s="243" t="s">
        <v>116</v>
      </c>
    </row>
    <row r="451" spans="1:65" s="2" customFormat="1" ht="33" customHeight="1">
      <c r="A451" s="34"/>
      <c r="B451" s="35"/>
      <c r="C451" s="204" t="s">
        <v>457</v>
      </c>
      <c r="D451" s="204" t="s">
        <v>119</v>
      </c>
      <c r="E451" s="205" t="s">
        <v>394</v>
      </c>
      <c r="F451" s="206" t="s">
        <v>395</v>
      </c>
      <c r="G451" s="207" t="s">
        <v>140</v>
      </c>
      <c r="H451" s="208">
        <v>94.33</v>
      </c>
      <c r="I451" s="209"/>
      <c r="J451" s="210">
        <f>ROUND(I451*H451,2)</f>
        <v>0</v>
      </c>
      <c r="K451" s="211"/>
      <c r="L451" s="39"/>
      <c r="M451" s="212" t="s">
        <v>1</v>
      </c>
      <c r="N451" s="213" t="s">
        <v>38</v>
      </c>
      <c r="O451" s="71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16" t="s">
        <v>123</v>
      </c>
      <c r="AT451" s="216" t="s">
        <v>119</v>
      </c>
      <c r="AU451" s="216" t="s">
        <v>83</v>
      </c>
      <c r="AY451" s="17" t="s">
        <v>116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7" t="s">
        <v>81</v>
      </c>
      <c r="BK451" s="217">
        <f>ROUND(I451*H451,2)</f>
        <v>0</v>
      </c>
      <c r="BL451" s="17" t="s">
        <v>123</v>
      </c>
      <c r="BM451" s="216" t="s">
        <v>591</v>
      </c>
    </row>
    <row r="452" spans="1:65" s="2" customFormat="1" ht="19.5">
      <c r="A452" s="34"/>
      <c r="B452" s="35"/>
      <c r="C452" s="36"/>
      <c r="D452" s="218" t="s">
        <v>124</v>
      </c>
      <c r="E452" s="36"/>
      <c r="F452" s="219" t="s">
        <v>395</v>
      </c>
      <c r="G452" s="36"/>
      <c r="H452" s="36"/>
      <c r="I452" s="115"/>
      <c r="J452" s="36"/>
      <c r="K452" s="36"/>
      <c r="L452" s="39"/>
      <c r="M452" s="220"/>
      <c r="N452" s="221"/>
      <c r="O452" s="71"/>
      <c r="P452" s="71"/>
      <c r="Q452" s="71"/>
      <c r="R452" s="71"/>
      <c r="S452" s="71"/>
      <c r="T452" s="72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124</v>
      </c>
      <c r="AU452" s="17" t="s">
        <v>83</v>
      </c>
    </row>
    <row r="453" spans="1:65" s="15" customFormat="1">
      <c r="B453" s="255"/>
      <c r="C453" s="256"/>
      <c r="D453" s="218" t="s">
        <v>125</v>
      </c>
      <c r="E453" s="257" t="s">
        <v>1</v>
      </c>
      <c r="F453" s="258" t="s">
        <v>397</v>
      </c>
      <c r="G453" s="256"/>
      <c r="H453" s="257" t="s">
        <v>1</v>
      </c>
      <c r="I453" s="259"/>
      <c r="J453" s="256"/>
      <c r="K453" s="256"/>
      <c r="L453" s="260"/>
      <c r="M453" s="261"/>
      <c r="N453" s="262"/>
      <c r="O453" s="262"/>
      <c r="P453" s="262"/>
      <c r="Q453" s="262"/>
      <c r="R453" s="262"/>
      <c r="S453" s="262"/>
      <c r="T453" s="263"/>
      <c r="AT453" s="264" t="s">
        <v>125</v>
      </c>
      <c r="AU453" s="264" t="s">
        <v>83</v>
      </c>
      <c r="AV453" s="15" t="s">
        <v>81</v>
      </c>
      <c r="AW453" s="15" t="s">
        <v>30</v>
      </c>
      <c r="AX453" s="15" t="s">
        <v>73</v>
      </c>
      <c r="AY453" s="264" t="s">
        <v>116</v>
      </c>
    </row>
    <row r="454" spans="1:65" s="13" customFormat="1">
      <c r="B454" s="222"/>
      <c r="C454" s="223"/>
      <c r="D454" s="218" t="s">
        <v>125</v>
      </c>
      <c r="E454" s="224" t="s">
        <v>1</v>
      </c>
      <c r="F454" s="225" t="s">
        <v>592</v>
      </c>
      <c r="G454" s="223"/>
      <c r="H454" s="226">
        <v>2.6539999999999999</v>
      </c>
      <c r="I454" s="227"/>
      <c r="J454" s="223"/>
      <c r="K454" s="223"/>
      <c r="L454" s="228"/>
      <c r="M454" s="229"/>
      <c r="N454" s="230"/>
      <c r="O454" s="230"/>
      <c r="P454" s="230"/>
      <c r="Q454" s="230"/>
      <c r="R454" s="230"/>
      <c r="S454" s="230"/>
      <c r="T454" s="231"/>
      <c r="AT454" s="232" t="s">
        <v>125</v>
      </c>
      <c r="AU454" s="232" t="s">
        <v>83</v>
      </c>
      <c r="AV454" s="13" t="s">
        <v>83</v>
      </c>
      <c r="AW454" s="13" t="s">
        <v>30</v>
      </c>
      <c r="AX454" s="13" t="s">
        <v>73</v>
      </c>
      <c r="AY454" s="232" t="s">
        <v>116</v>
      </c>
    </row>
    <row r="455" spans="1:65" s="15" customFormat="1">
      <c r="B455" s="255"/>
      <c r="C455" s="256"/>
      <c r="D455" s="218" t="s">
        <v>125</v>
      </c>
      <c r="E455" s="257" t="s">
        <v>1</v>
      </c>
      <c r="F455" s="258" t="s">
        <v>399</v>
      </c>
      <c r="G455" s="256"/>
      <c r="H455" s="257" t="s">
        <v>1</v>
      </c>
      <c r="I455" s="259"/>
      <c r="J455" s="256"/>
      <c r="K455" s="256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125</v>
      </c>
      <c r="AU455" s="264" t="s">
        <v>83</v>
      </c>
      <c r="AV455" s="15" t="s">
        <v>81</v>
      </c>
      <c r="AW455" s="15" t="s">
        <v>30</v>
      </c>
      <c r="AX455" s="15" t="s">
        <v>73</v>
      </c>
      <c r="AY455" s="264" t="s">
        <v>116</v>
      </c>
    </row>
    <row r="456" spans="1:65" s="13" customFormat="1">
      <c r="B456" s="222"/>
      <c r="C456" s="223"/>
      <c r="D456" s="218" t="s">
        <v>125</v>
      </c>
      <c r="E456" s="224" t="s">
        <v>1</v>
      </c>
      <c r="F456" s="225" t="s">
        <v>593</v>
      </c>
      <c r="G456" s="223"/>
      <c r="H456" s="226">
        <v>0.17299999999999999</v>
      </c>
      <c r="I456" s="227"/>
      <c r="J456" s="223"/>
      <c r="K456" s="223"/>
      <c r="L456" s="228"/>
      <c r="M456" s="229"/>
      <c r="N456" s="230"/>
      <c r="O456" s="230"/>
      <c r="P456" s="230"/>
      <c r="Q456" s="230"/>
      <c r="R456" s="230"/>
      <c r="S456" s="230"/>
      <c r="T456" s="231"/>
      <c r="AT456" s="232" t="s">
        <v>125</v>
      </c>
      <c r="AU456" s="232" t="s">
        <v>83</v>
      </c>
      <c r="AV456" s="13" t="s">
        <v>83</v>
      </c>
      <c r="AW456" s="13" t="s">
        <v>30</v>
      </c>
      <c r="AX456" s="13" t="s">
        <v>73</v>
      </c>
      <c r="AY456" s="232" t="s">
        <v>116</v>
      </c>
    </row>
    <row r="457" spans="1:65" s="15" customFormat="1">
      <c r="B457" s="255"/>
      <c r="C457" s="256"/>
      <c r="D457" s="218" t="s">
        <v>125</v>
      </c>
      <c r="E457" s="257" t="s">
        <v>1</v>
      </c>
      <c r="F457" s="258" t="s">
        <v>401</v>
      </c>
      <c r="G457" s="256"/>
      <c r="H457" s="257" t="s">
        <v>1</v>
      </c>
      <c r="I457" s="259"/>
      <c r="J457" s="256"/>
      <c r="K457" s="256"/>
      <c r="L457" s="260"/>
      <c r="M457" s="261"/>
      <c r="N457" s="262"/>
      <c r="O457" s="262"/>
      <c r="P457" s="262"/>
      <c r="Q457" s="262"/>
      <c r="R457" s="262"/>
      <c r="S457" s="262"/>
      <c r="T457" s="263"/>
      <c r="AT457" s="264" t="s">
        <v>125</v>
      </c>
      <c r="AU457" s="264" t="s">
        <v>83</v>
      </c>
      <c r="AV457" s="15" t="s">
        <v>81</v>
      </c>
      <c r="AW457" s="15" t="s">
        <v>30</v>
      </c>
      <c r="AX457" s="15" t="s">
        <v>73</v>
      </c>
      <c r="AY457" s="264" t="s">
        <v>116</v>
      </c>
    </row>
    <row r="458" spans="1:65" s="13" customFormat="1">
      <c r="B458" s="222"/>
      <c r="C458" s="223"/>
      <c r="D458" s="218" t="s">
        <v>125</v>
      </c>
      <c r="E458" s="224" t="s">
        <v>1</v>
      </c>
      <c r="F458" s="225" t="s">
        <v>594</v>
      </c>
      <c r="G458" s="223"/>
      <c r="H458" s="226">
        <v>0.81</v>
      </c>
      <c r="I458" s="227"/>
      <c r="J458" s="223"/>
      <c r="K458" s="223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125</v>
      </c>
      <c r="AU458" s="232" t="s">
        <v>83</v>
      </c>
      <c r="AV458" s="13" t="s">
        <v>83</v>
      </c>
      <c r="AW458" s="13" t="s">
        <v>30</v>
      </c>
      <c r="AX458" s="13" t="s">
        <v>73</v>
      </c>
      <c r="AY458" s="232" t="s">
        <v>116</v>
      </c>
    </row>
    <row r="459" spans="1:65" s="15" customFormat="1">
      <c r="B459" s="255"/>
      <c r="C459" s="256"/>
      <c r="D459" s="218" t="s">
        <v>125</v>
      </c>
      <c r="E459" s="257" t="s">
        <v>1</v>
      </c>
      <c r="F459" s="258" t="s">
        <v>403</v>
      </c>
      <c r="G459" s="256"/>
      <c r="H459" s="257" t="s">
        <v>1</v>
      </c>
      <c r="I459" s="259"/>
      <c r="J459" s="256"/>
      <c r="K459" s="256"/>
      <c r="L459" s="260"/>
      <c r="M459" s="261"/>
      <c r="N459" s="262"/>
      <c r="O459" s="262"/>
      <c r="P459" s="262"/>
      <c r="Q459" s="262"/>
      <c r="R459" s="262"/>
      <c r="S459" s="262"/>
      <c r="T459" s="263"/>
      <c r="AT459" s="264" t="s">
        <v>125</v>
      </c>
      <c r="AU459" s="264" t="s">
        <v>83</v>
      </c>
      <c r="AV459" s="15" t="s">
        <v>81</v>
      </c>
      <c r="AW459" s="15" t="s">
        <v>30</v>
      </c>
      <c r="AX459" s="15" t="s">
        <v>73</v>
      </c>
      <c r="AY459" s="264" t="s">
        <v>116</v>
      </c>
    </row>
    <row r="460" spans="1:65" s="13" customFormat="1">
      <c r="B460" s="222"/>
      <c r="C460" s="223"/>
      <c r="D460" s="218" t="s">
        <v>125</v>
      </c>
      <c r="E460" s="224" t="s">
        <v>1</v>
      </c>
      <c r="F460" s="225" t="s">
        <v>595</v>
      </c>
      <c r="G460" s="223"/>
      <c r="H460" s="226">
        <v>0.6</v>
      </c>
      <c r="I460" s="227"/>
      <c r="J460" s="223"/>
      <c r="K460" s="223"/>
      <c r="L460" s="228"/>
      <c r="M460" s="229"/>
      <c r="N460" s="230"/>
      <c r="O460" s="230"/>
      <c r="P460" s="230"/>
      <c r="Q460" s="230"/>
      <c r="R460" s="230"/>
      <c r="S460" s="230"/>
      <c r="T460" s="231"/>
      <c r="AT460" s="232" t="s">
        <v>125</v>
      </c>
      <c r="AU460" s="232" t="s">
        <v>83</v>
      </c>
      <c r="AV460" s="13" t="s">
        <v>83</v>
      </c>
      <c r="AW460" s="13" t="s">
        <v>30</v>
      </c>
      <c r="AX460" s="13" t="s">
        <v>73</v>
      </c>
      <c r="AY460" s="232" t="s">
        <v>116</v>
      </c>
    </row>
    <row r="461" spans="1:65" s="15" customFormat="1" ht="22.5">
      <c r="B461" s="255"/>
      <c r="C461" s="256"/>
      <c r="D461" s="218" t="s">
        <v>125</v>
      </c>
      <c r="E461" s="257" t="s">
        <v>1</v>
      </c>
      <c r="F461" s="258" t="s">
        <v>596</v>
      </c>
      <c r="G461" s="256"/>
      <c r="H461" s="257" t="s">
        <v>1</v>
      </c>
      <c r="I461" s="259"/>
      <c r="J461" s="256"/>
      <c r="K461" s="256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125</v>
      </c>
      <c r="AU461" s="264" t="s">
        <v>83</v>
      </c>
      <c r="AV461" s="15" t="s">
        <v>81</v>
      </c>
      <c r="AW461" s="15" t="s">
        <v>30</v>
      </c>
      <c r="AX461" s="15" t="s">
        <v>73</v>
      </c>
      <c r="AY461" s="264" t="s">
        <v>116</v>
      </c>
    </row>
    <row r="462" spans="1:65" s="13" customFormat="1">
      <c r="B462" s="222"/>
      <c r="C462" s="223"/>
      <c r="D462" s="218" t="s">
        <v>125</v>
      </c>
      <c r="E462" s="224" t="s">
        <v>1</v>
      </c>
      <c r="F462" s="225" t="s">
        <v>597</v>
      </c>
      <c r="G462" s="223"/>
      <c r="H462" s="226">
        <v>0.17299999999999999</v>
      </c>
      <c r="I462" s="227"/>
      <c r="J462" s="223"/>
      <c r="K462" s="223"/>
      <c r="L462" s="228"/>
      <c r="M462" s="229"/>
      <c r="N462" s="230"/>
      <c r="O462" s="230"/>
      <c r="P462" s="230"/>
      <c r="Q462" s="230"/>
      <c r="R462" s="230"/>
      <c r="S462" s="230"/>
      <c r="T462" s="231"/>
      <c r="AT462" s="232" t="s">
        <v>125</v>
      </c>
      <c r="AU462" s="232" t="s">
        <v>83</v>
      </c>
      <c r="AV462" s="13" t="s">
        <v>83</v>
      </c>
      <c r="AW462" s="13" t="s">
        <v>30</v>
      </c>
      <c r="AX462" s="13" t="s">
        <v>73</v>
      </c>
      <c r="AY462" s="232" t="s">
        <v>116</v>
      </c>
    </row>
    <row r="463" spans="1:65" s="13" customFormat="1">
      <c r="B463" s="222"/>
      <c r="C463" s="223"/>
      <c r="D463" s="218" t="s">
        <v>125</v>
      </c>
      <c r="E463" s="224" t="s">
        <v>1</v>
      </c>
      <c r="F463" s="225" t="s">
        <v>598</v>
      </c>
      <c r="G463" s="223"/>
      <c r="H463" s="226">
        <v>4.9000000000000004</v>
      </c>
      <c r="I463" s="227"/>
      <c r="J463" s="223"/>
      <c r="K463" s="223"/>
      <c r="L463" s="228"/>
      <c r="M463" s="229"/>
      <c r="N463" s="230"/>
      <c r="O463" s="230"/>
      <c r="P463" s="230"/>
      <c r="Q463" s="230"/>
      <c r="R463" s="230"/>
      <c r="S463" s="230"/>
      <c r="T463" s="231"/>
      <c r="AT463" s="232" t="s">
        <v>125</v>
      </c>
      <c r="AU463" s="232" t="s">
        <v>83</v>
      </c>
      <c r="AV463" s="13" t="s">
        <v>83</v>
      </c>
      <c r="AW463" s="13" t="s">
        <v>30</v>
      </c>
      <c r="AX463" s="13" t="s">
        <v>73</v>
      </c>
      <c r="AY463" s="232" t="s">
        <v>116</v>
      </c>
    </row>
    <row r="464" spans="1:65" s="13" customFormat="1" ht="22.5">
      <c r="B464" s="222"/>
      <c r="C464" s="223"/>
      <c r="D464" s="218" t="s">
        <v>125</v>
      </c>
      <c r="E464" s="224" t="s">
        <v>1</v>
      </c>
      <c r="F464" s="225" t="s">
        <v>599</v>
      </c>
      <c r="G464" s="223"/>
      <c r="H464" s="226">
        <v>85.02</v>
      </c>
      <c r="I464" s="227"/>
      <c r="J464" s="223"/>
      <c r="K464" s="223"/>
      <c r="L464" s="228"/>
      <c r="M464" s="229"/>
      <c r="N464" s="230"/>
      <c r="O464" s="230"/>
      <c r="P464" s="230"/>
      <c r="Q464" s="230"/>
      <c r="R464" s="230"/>
      <c r="S464" s="230"/>
      <c r="T464" s="231"/>
      <c r="AT464" s="232" t="s">
        <v>125</v>
      </c>
      <c r="AU464" s="232" t="s">
        <v>83</v>
      </c>
      <c r="AV464" s="13" t="s">
        <v>83</v>
      </c>
      <c r="AW464" s="13" t="s">
        <v>30</v>
      </c>
      <c r="AX464" s="13" t="s">
        <v>73</v>
      </c>
      <c r="AY464" s="232" t="s">
        <v>116</v>
      </c>
    </row>
    <row r="465" spans="1:65" s="14" customFormat="1">
      <c r="B465" s="233"/>
      <c r="C465" s="234"/>
      <c r="D465" s="218" t="s">
        <v>125</v>
      </c>
      <c r="E465" s="235" t="s">
        <v>1</v>
      </c>
      <c r="F465" s="236" t="s">
        <v>127</v>
      </c>
      <c r="G465" s="234"/>
      <c r="H465" s="237">
        <v>94.33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AT465" s="243" t="s">
        <v>125</v>
      </c>
      <c r="AU465" s="243" t="s">
        <v>83</v>
      </c>
      <c r="AV465" s="14" t="s">
        <v>123</v>
      </c>
      <c r="AW465" s="14" t="s">
        <v>30</v>
      </c>
      <c r="AX465" s="14" t="s">
        <v>81</v>
      </c>
      <c r="AY465" s="243" t="s">
        <v>116</v>
      </c>
    </row>
    <row r="466" spans="1:65" s="2" customFormat="1" ht="33" customHeight="1">
      <c r="A466" s="34"/>
      <c r="B466" s="35"/>
      <c r="C466" s="204" t="s">
        <v>289</v>
      </c>
      <c r="D466" s="204" t="s">
        <v>119</v>
      </c>
      <c r="E466" s="205" t="s">
        <v>410</v>
      </c>
      <c r="F466" s="206" t="s">
        <v>411</v>
      </c>
      <c r="G466" s="207" t="s">
        <v>140</v>
      </c>
      <c r="H466" s="208">
        <v>145.80000000000001</v>
      </c>
      <c r="I466" s="209"/>
      <c r="J466" s="210">
        <f>ROUND(I466*H466,2)</f>
        <v>0</v>
      </c>
      <c r="K466" s="211"/>
      <c r="L466" s="39"/>
      <c r="M466" s="212" t="s">
        <v>1</v>
      </c>
      <c r="N466" s="213" t="s">
        <v>38</v>
      </c>
      <c r="O466" s="71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16" t="s">
        <v>123</v>
      </c>
      <c r="AT466" s="216" t="s">
        <v>119</v>
      </c>
      <c r="AU466" s="216" t="s">
        <v>83</v>
      </c>
      <c r="AY466" s="17" t="s">
        <v>116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7" t="s">
        <v>81</v>
      </c>
      <c r="BK466" s="217">
        <f>ROUND(I466*H466,2)</f>
        <v>0</v>
      </c>
      <c r="BL466" s="17" t="s">
        <v>123</v>
      </c>
      <c r="BM466" s="216" t="s">
        <v>600</v>
      </c>
    </row>
    <row r="467" spans="1:65" s="2" customFormat="1" ht="19.5">
      <c r="A467" s="34"/>
      <c r="B467" s="35"/>
      <c r="C467" s="36"/>
      <c r="D467" s="218" t="s">
        <v>124</v>
      </c>
      <c r="E467" s="36"/>
      <c r="F467" s="219" t="s">
        <v>411</v>
      </c>
      <c r="G467" s="36"/>
      <c r="H467" s="36"/>
      <c r="I467" s="115"/>
      <c r="J467" s="36"/>
      <c r="K467" s="36"/>
      <c r="L467" s="39"/>
      <c r="M467" s="220"/>
      <c r="N467" s="221"/>
      <c r="O467" s="71"/>
      <c r="P467" s="71"/>
      <c r="Q467" s="71"/>
      <c r="R467" s="71"/>
      <c r="S467" s="71"/>
      <c r="T467" s="72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7" t="s">
        <v>124</v>
      </c>
      <c r="AU467" s="17" t="s">
        <v>83</v>
      </c>
    </row>
    <row r="468" spans="1:65" s="13" customFormat="1" ht="22.5">
      <c r="B468" s="222"/>
      <c r="C468" s="223"/>
      <c r="D468" s="218" t="s">
        <v>125</v>
      </c>
      <c r="E468" s="224" t="s">
        <v>1</v>
      </c>
      <c r="F468" s="225" t="s">
        <v>601</v>
      </c>
      <c r="G468" s="223"/>
      <c r="H468" s="226">
        <v>145.80000000000001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AT468" s="232" t="s">
        <v>125</v>
      </c>
      <c r="AU468" s="232" t="s">
        <v>83</v>
      </c>
      <c r="AV468" s="13" t="s">
        <v>83</v>
      </c>
      <c r="AW468" s="13" t="s">
        <v>30</v>
      </c>
      <c r="AX468" s="13" t="s">
        <v>73</v>
      </c>
      <c r="AY468" s="232" t="s">
        <v>116</v>
      </c>
    </row>
    <row r="469" spans="1:65" s="14" customFormat="1">
      <c r="B469" s="233"/>
      <c r="C469" s="234"/>
      <c r="D469" s="218" t="s">
        <v>125</v>
      </c>
      <c r="E469" s="235" t="s">
        <v>1</v>
      </c>
      <c r="F469" s="236" t="s">
        <v>127</v>
      </c>
      <c r="G469" s="234"/>
      <c r="H469" s="237">
        <v>145.80000000000001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125</v>
      </c>
      <c r="AU469" s="243" t="s">
        <v>83</v>
      </c>
      <c r="AV469" s="14" t="s">
        <v>123</v>
      </c>
      <c r="AW469" s="14" t="s">
        <v>30</v>
      </c>
      <c r="AX469" s="14" t="s">
        <v>81</v>
      </c>
      <c r="AY469" s="243" t="s">
        <v>116</v>
      </c>
    </row>
    <row r="470" spans="1:65" s="2" customFormat="1" ht="44.25" customHeight="1">
      <c r="A470" s="34"/>
      <c r="B470" s="35"/>
      <c r="C470" s="204" t="s">
        <v>602</v>
      </c>
      <c r="D470" s="204" t="s">
        <v>119</v>
      </c>
      <c r="E470" s="205" t="s">
        <v>414</v>
      </c>
      <c r="F470" s="206" t="s">
        <v>415</v>
      </c>
      <c r="G470" s="207" t="s">
        <v>140</v>
      </c>
      <c r="H470" s="208">
        <v>20.678000000000001</v>
      </c>
      <c r="I470" s="209"/>
      <c r="J470" s="210">
        <f>ROUND(I470*H470,2)</f>
        <v>0</v>
      </c>
      <c r="K470" s="211"/>
      <c r="L470" s="39"/>
      <c r="M470" s="212" t="s">
        <v>1</v>
      </c>
      <c r="N470" s="213" t="s">
        <v>38</v>
      </c>
      <c r="O470" s="71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216" t="s">
        <v>123</v>
      </c>
      <c r="AT470" s="216" t="s">
        <v>119</v>
      </c>
      <c r="AU470" s="216" t="s">
        <v>83</v>
      </c>
      <c r="AY470" s="17" t="s">
        <v>116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7" t="s">
        <v>81</v>
      </c>
      <c r="BK470" s="217">
        <f>ROUND(I470*H470,2)</f>
        <v>0</v>
      </c>
      <c r="BL470" s="17" t="s">
        <v>123</v>
      </c>
      <c r="BM470" s="216" t="s">
        <v>603</v>
      </c>
    </row>
    <row r="471" spans="1:65" s="2" customFormat="1" ht="39">
      <c r="A471" s="34"/>
      <c r="B471" s="35"/>
      <c r="C471" s="36"/>
      <c r="D471" s="218" t="s">
        <v>124</v>
      </c>
      <c r="E471" s="36"/>
      <c r="F471" s="219" t="s">
        <v>415</v>
      </c>
      <c r="G471" s="36"/>
      <c r="H471" s="36"/>
      <c r="I471" s="115"/>
      <c r="J471" s="36"/>
      <c r="K471" s="36"/>
      <c r="L471" s="39"/>
      <c r="M471" s="220"/>
      <c r="N471" s="221"/>
      <c r="O471" s="71"/>
      <c r="P471" s="71"/>
      <c r="Q471" s="71"/>
      <c r="R471" s="71"/>
      <c r="S471" s="71"/>
      <c r="T471" s="72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124</v>
      </c>
      <c r="AU471" s="17" t="s">
        <v>83</v>
      </c>
    </row>
    <row r="472" spans="1:65" s="13" customFormat="1">
      <c r="B472" s="222"/>
      <c r="C472" s="223"/>
      <c r="D472" s="218" t="s">
        <v>125</v>
      </c>
      <c r="E472" s="224" t="s">
        <v>1</v>
      </c>
      <c r="F472" s="225" t="s">
        <v>604</v>
      </c>
      <c r="G472" s="223"/>
      <c r="H472" s="226">
        <v>20.678000000000001</v>
      </c>
      <c r="I472" s="227"/>
      <c r="J472" s="223"/>
      <c r="K472" s="223"/>
      <c r="L472" s="228"/>
      <c r="M472" s="229"/>
      <c r="N472" s="230"/>
      <c r="O472" s="230"/>
      <c r="P472" s="230"/>
      <c r="Q472" s="230"/>
      <c r="R472" s="230"/>
      <c r="S472" s="230"/>
      <c r="T472" s="231"/>
      <c r="AT472" s="232" t="s">
        <v>125</v>
      </c>
      <c r="AU472" s="232" t="s">
        <v>83</v>
      </c>
      <c r="AV472" s="13" t="s">
        <v>83</v>
      </c>
      <c r="AW472" s="13" t="s">
        <v>30</v>
      </c>
      <c r="AX472" s="13" t="s">
        <v>73</v>
      </c>
      <c r="AY472" s="232" t="s">
        <v>116</v>
      </c>
    </row>
    <row r="473" spans="1:65" s="14" customFormat="1">
      <c r="B473" s="233"/>
      <c r="C473" s="234"/>
      <c r="D473" s="218" t="s">
        <v>125</v>
      </c>
      <c r="E473" s="235" t="s">
        <v>1</v>
      </c>
      <c r="F473" s="236" t="s">
        <v>127</v>
      </c>
      <c r="G473" s="234"/>
      <c r="H473" s="237">
        <v>20.678000000000001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AT473" s="243" t="s">
        <v>125</v>
      </c>
      <c r="AU473" s="243" t="s">
        <v>83</v>
      </c>
      <c r="AV473" s="14" t="s">
        <v>123</v>
      </c>
      <c r="AW473" s="14" t="s">
        <v>30</v>
      </c>
      <c r="AX473" s="14" t="s">
        <v>81</v>
      </c>
      <c r="AY473" s="243" t="s">
        <v>116</v>
      </c>
    </row>
    <row r="474" spans="1:65" s="2" customFormat="1" ht="16.5" customHeight="1">
      <c r="A474" s="34"/>
      <c r="B474" s="35"/>
      <c r="C474" s="204" t="s">
        <v>292</v>
      </c>
      <c r="D474" s="204" t="s">
        <v>119</v>
      </c>
      <c r="E474" s="205" t="s">
        <v>419</v>
      </c>
      <c r="F474" s="206" t="s">
        <v>420</v>
      </c>
      <c r="G474" s="207" t="s">
        <v>140</v>
      </c>
      <c r="H474" s="208">
        <v>84.77</v>
      </c>
      <c r="I474" s="209"/>
      <c r="J474" s="210">
        <f>ROUND(I474*H474,2)</f>
        <v>0</v>
      </c>
      <c r="K474" s="211"/>
      <c r="L474" s="39"/>
      <c r="M474" s="212" t="s">
        <v>1</v>
      </c>
      <c r="N474" s="213" t="s">
        <v>38</v>
      </c>
      <c r="O474" s="71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16" t="s">
        <v>123</v>
      </c>
      <c r="AT474" s="216" t="s">
        <v>119</v>
      </c>
      <c r="AU474" s="216" t="s">
        <v>83</v>
      </c>
      <c r="AY474" s="17" t="s">
        <v>116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7" t="s">
        <v>81</v>
      </c>
      <c r="BK474" s="217">
        <f>ROUND(I474*H474,2)</f>
        <v>0</v>
      </c>
      <c r="BL474" s="17" t="s">
        <v>123</v>
      </c>
      <c r="BM474" s="216" t="s">
        <v>605</v>
      </c>
    </row>
    <row r="475" spans="1:65" s="2" customFormat="1">
      <c r="A475" s="34"/>
      <c r="B475" s="35"/>
      <c r="C475" s="36"/>
      <c r="D475" s="218" t="s">
        <v>124</v>
      </c>
      <c r="E475" s="36"/>
      <c r="F475" s="219" t="s">
        <v>420</v>
      </c>
      <c r="G475" s="36"/>
      <c r="H475" s="36"/>
      <c r="I475" s="115"/>
      <c r="J475" s="36"/>
      <c r="K475" s="36"/>
      <c r="L475" s="39"/>
      <c r="M475" s="220"/>
      <c r="N475" s="221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124</v>
      </c>
      <c r="AU475" s="17" t="s">
        <v>83</v>
      </c>
    </row>
    <row r="476" spans="1:65" s="13" customFormat="1">
      <c r="B476" s="222"/>
      <c r="C476" s="223"/>
      <c r="D476" s="218" t="s">
        <v>125</v>
      </c>
      <c r="E476" s="224" t="s">
        <v>1</v>
      </c>
      <c r="F476" s="225" t="s">
        <v>606</v>
      </c>
      <c r="G476" s="223"/>
      <c r="H476" s="226">
        <v>84.77</v>
      </c>
      <c r="I476" s="227"/>
      <c r="J476" s="223"/>
      <c r="K476" s="223"/>
      <c r="L476" s="228"/>
      <c r="M476" s="229"/>
      <c r="N476" s="230"/>
      <c r="O476" s="230"/>
      <c r="P476" s="230"/>
      <c r="Q476" s="230"/>
      <c r="R476" s="230"/>
      <c r="S476" s="230"/>
      <c r="T476" s="231"/>
      <c r="AT476" s="232" t="s">
        <v>125</v>
      </c>
      <c r="AU476" s="232" t="s">
        <v>83</v>
      </c>
      <c r="AV476" s="13" t="s">
        <v>83</v>
      </c>
      <c r="AW476" s="13" t="s">
        <v>30</v>
      </c>
      <c r="AX476" s="13" t="s">
        <v>73</v>
      </c>
      <c r="AY476" s="232" t="s">
        <v>116</v>
      </c>
    </row>
    <row r="477" spans="1:65" s="14" customFormat="1">
      <c r="B477" s="233"/>
      <c r="C477" s="234"/>
      <c r="D477" s="218" t="s">
        <v>125</v>
      </c>
      <c r="E477" s="235" t="s">
        <v>1</v>
      </c>
      <c r="F477" s="236" t="s">
        <v>127</v>
      </c>
      <c r="G477" s="234"/>
      <c r="H477" s="237">
        <v>84.77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AT477" s="243" t="s">
        <v>125</v>
      </c>
      <c r="AU477" s="243" t="s">
        <v>83</v>
      </c>
      <c r="AV477" s="14" t="s">
        <v>123</v>
      </c>
      <c r="AW477" s="14" t="s">
        <v>30</v>
      </c>
      <c r="AX477" s="14" t="s">
        <v>81</v>
      </c>
      <c r="AY477" s="243" t="s">
        <v>116</v>
      </c>
    </row>
    <row r="478" spans="1:65" s="2" customFormat="1" ht="21.75" customHeight="1">
      <c r="A478" s="34"/>
      <c r="B478" s="35"/>
      <c r="C478" s="204" t="s">
        <v>607</v>
      </c>
      <c r="D478" s="204" t="s">
        <v>119</v>
      </c>
      <c r="E478" s="205" t="s">
        <v>422</v>
      </c>
      <c r="F478" s="206" t="s">
        <v>423</v>
      </c>
      <c r="G478" s="207" t="s">
        <v>140</v>
      </c>
      <c r="H478" s="208">
        <v>194.898</v>
      </c>
      <c r="I478" s="209"/>
      <c r="J478" s="210">
        <f>ROUND(I478*H478,2)</f>
        <v>0</v>
      </c>
      <c r="K478" s="211"/>
      <c r="L478" s="39"/>
      <c r="M478" s="212" t="s">
        <v>1</v>
      </c>
      <c r="N478" s="213" t="s">
        <v>38</v>
      </c>
      <c r="O478" s="71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16" t="s">
        <v>123</v>
      </c>
      <c r="AT478" s="216" t="s">
        <v>119</v>
      </c>
      <c r="AU478" s="216" t="s">
        <v>83</v>
      </c>
      <c r="AY478" s="17" t="s">
        <v>116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7" t="s">
        <v>81</v>
      </c>
      <c r="BK478" s="217">
        <f>ROUND(I478*H478,2)</f>
        <v>0</v>
      </c>
      <c r="BL478" s="17" t="s">
        <v>123</v>
      </c>
      <c r="BM478" s="216" t="s">
        <v>608</v>
      </c>
    </row>
    <row r="479" spans="1:65" s="2" customFormat="1">
      <c r="A479" s="34"/>
      <c r="B479" s="35"/>
      <c r="C479" s="36"/>
      <c r="D479" s="218" t="s">
        <v>124</v>
      </c>
      <c r="E479" s="36"/>
      <c r="F479" s="219" t="s">
        <v>423</v>
      </c>
      <c r="G479" s="36"/>
      <c r="H479" s="36"/>
      <c r="I479" s="115"/>
      <c r="J479" s="36"/>
      <c r="K479" s="36"/>
      <c r="L479" s="39"/>
      <c r="M479" s="220"/>
      <c r="N479" s="221"/>
      <c r="O479" s="71"/>
      <c r="P479" s="71"/>
      <c r="Q479" s="71"/>
      <c r="R479" s="71"/>
      <c r="S479" s="71"/>
      <c r="T479" s="72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7" t="s">
        <v>124</v>
      </c>
      <c r="AU479" s="17" t="s">
        <v>83</v>
      </c>
    </row>
    <row r="480" spans="1:65" s="13" customFormat="1">
      <c r="B480" s="222"/>
      <c r="C480" s="223"/>
      <c r="D480" s="218" t="s">
        <v>125</v>
      </c>
      <c r="E480" s="224" t="s">
        <v>1</v>
      </c>
      <c r="F480" s="225" t="s">
        <v>609</v>
      </c>
      <c r="G480" s="223"/>
      <c r="H480" s="226">
        <v>194.898</v>
      </c>
      <c r="I480" s="227"/>
      <c r="J480" s="223"/>
      <c r="K480" s="223"/>
      <c r="L480" s="228"/>
      <c r="M480" s="229"/>
      <c r="N480" s="230"/>
      <c r="O480" s="230"/>
      <c r="P480" s="230"/>
      <c r="Q480" s="230"/>
      <c r="R480" s="230"/>
      <c r="S480" s="230"/>
      <c r="T480" s="231"/>
      <c r="AT480" s="232" t="s">
        <v>125</v>
      </c>
      <c r="AU480" s="232" t="s">
        <v>83</v>
      </c>
      <c r="AV480" s="13" t="s">
        <v>83</v>
      </c>
      <c r="AW480" s="13" t="s">
        <v>30</v>
      </c>
      <c r="AX480" s="13" t="s">
        <v>73</v>
      </c>
      <c r="AY480" s="232" t="s">
        <v>116</v>
      </c>
    </row>
    <row r="481" spans="1:65" s="14" customFormat="1">
      <c r="B481" s="233"/>
      <c r="C481" s="234"/>
      <c r="D481" s="218" t="s">
        <v>125</v>
      </c>
      <c r="E481" s="235" t="s">
        <v>1</v>
      </c>
      <c r="F481" s="236" t="s">
        <v>127</v>
      </c>
      <c r="G481" s="234"/>
      <c r="H481" s="237">
        <v>194.898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AT481" s="243" t="s">
        <v>125</v>
      </c>
      <c r="AU481" s="243" t="s">
        <v>83</v>
      </c>
      <c r="AV481" s="14" t="s">
        <v>123</v>
      </c>
      <c r="AW481" s="14" t="s">
        <v>30</v>
      </c>
      <c r="AX481" s="14" t="s">
        <v>81</v>
      </c>
      <c r="AY481" s="243" t="s">
        <v>116</v>
      </c>
    </row>
    <row r="482" spans="1:65" s="2" customFormat="1" ht="21.75" customHeight="1">
      <c r="A482" s="34"/>
      <c r="B482" s="35"/>
      <c r="C482" s="204" t="s">
        <v>296</v>
      </c>
      <c r="D482" s="204" t="s">
        <v>119</v>
      </c>
      <c r="E482" s="205" t="s">
        <v>427</v>
      </c>
      <c r="F482" s="206" t="s">
        <v>428</v>
      </c>
      <c r="G482" s="207" t="s">
        <v>130</v>
      </c>
      <c r="H482" s="208">
        <v>2</v>
      </c>
      <c r="I482" s="209"/>
      <c r="J482" s="210">
        <f>ROUND(I482*H482,2)</f>
        <v>0</v>
      </c>
      <c r="K482" s="211"/>
      <c r="L482" s="39"/>
      <c r="M482" s="212" t="s">
        <v>1</v>
      </c>
      <c r="N482" s="213" t="s">
        <v>38</v>
      </c>
      <c r="O482" s="71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216" t="s">
        <v>123</v>
      </c>
      <c r="AT482" s="216" t="s">
        <v>119</v>
      </c>
      <c r="AU482" s="216" t="s">
        <v>83</v>
      </c>
      <c r="AY482" s="17" t="s">
        <v>116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7" t="s">
        <v>81</v>
      </c>
      <c r="BK482" s="217">
        <f>ROUND(I482*H482,2)</f>
        <v>0</v>
      </c>
      <c r="BL482" s="17" t="s">
        <v>123</v>
      </c>
      <c r="BM482" s="216" t="s">
        <v>610</v>
      </c>
    </row>
    <row r="483" spans="1:65" s="2" customFormat="1" ht="19.5">
      <c r="A483" s="34"/>
      <c r="B483" s="35"/>
      <c r="C483" s="36"/>
      <c r="D483" s="218" t="s">
        <v>124</v>
      </c>
      <c r="E483" s="36"/>
      <c r="F483" s="219" t="s">
        <v>428</v>
      </c>
      <c r="G483" s="36"/>
      <c r="H483" s="36"/>
      <c r="I483" s="115"/>
      <c r="J483" s="36"/>
      <c r="K483" s="36"/>
      <c r="L483" s="39"/>
      <c r="M483" s="220"/>
      <c r="N483" s="221"/>
      <c r="O483" s="71"/>
      <c r="P483" s="71"/>
      <c r="Q483" s="71"/>
      <c r="R483" s="71"/>
      <c r="S483" s="71"/>
      <c r="T483" s="72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124</v>
      </c>
      <c r="AU483" s="17" t="s">
        <v>83</v>
      </c>
    </row>
    <row r="484" spans="1:65" s="15" customFormat="1">
      <c r="B484" s="255"/>
      <c r="C484" s="256"/>
      <c r="D484" s="218" t="s">
        <v>125</v>
      </c>
      <c r="E484" s="257" t="s">
        <v>1</v>
      </c>
      <c r="F484" s="258" t="s">
        <v>430</v>
      </c>
      <c r="G484" s="256"/>
      <c r="H484" s="257" t="s">
        <v>1</v>
      </c>
      <c r="I484" s="259"/>
      <c r="J484" s="256"/>
      <c r="K484" s="256"/>
      <c r="L484" s="260"/>
      <c r="M484" s="261"/>
      <c r="N484" s="262"/>
      <c r="O484" s="262"/>
      <c r="P484" s="262"/>
      <c r="Q484" s="262"/>
      <c r="R484" s="262"/>
      <c r="S484" s="262"/>
      <c r="T484" s="263"/>
      <c r="AT484" s="264" t="s">
        <v>125</v>
      </c>
      <c r="AU484" s="264" t="s">
        <v>83</v>
      </c>
      <c r="AV484" s="15" t="s">
        <v>81</v>
      </c>
      <c r="AW484" s="15" t="s">
        <v>30</v>
      </c>
      <c r="AX484" s="15" t="s">
        <v>73</v>
      </c>
      <c r="AY484" s="264" t="s">
        <v>116</v>
      </c>
    </row>
    <row r="485" spans="1:65" s="13" customFormat="1">
      <c r="B485" s="222"/>
      <c r="C485" s="223"/>
      <c r="D485" s="218" t="s">
        <v>125</v>
      </c>
      <c r="E485" s="224" t="s">
        <v>1</v>
      </c>
      <c r="F485" s="225" t="s">
        <v>431</v>
      </c>
      <c r="G485" s="223"/>
      <c r="H485" s="226">
        <v>2</v>
      </c>
      <c r="I485" s="227"/>
      <c r="J485" s="223"/>
      <c r="K485" s="223"/>
      <c r="L485" s="228"/>
      <c r="M485" s="229"/>
      <c r="N485" s="230"/>
      <c r="O485" s="230"/>
      <c r="P485" s="230"/>
      <c r="Q485" s="230"/>
      <c r="R485" s="230"/>
      <c r="S485" s="230"/>
      <c r="T485" s="231"/>
      <c r="AT485" s="232" t="s">
        <v>125</v>
      </c>
      <c r="AU485" s="232" t="s">
        <v>83</v>
      </c>
      <c r="AV485" s="13" t="s">
        <v>83</v>
      </c>
      <c r="AW485" s="13" t="s">
        <v>30</v>
      </c>
      <c r="AX485" s="13" t="s">
        <v>73</v>
      </c>
      <c r="AY485" s="232" t="s">
        <v>116</v>
      </c>
    </row>
    <row r="486" spans="1:65" s="14" customFormat="1">
      <c r="B486" s="233"/>
      <c r="C486" s="234"/>
      <c r="D486" s="218" t="s">
        <v>125</v>
      </c>
      <c r="E486" s="235" t="s">
        <v>1</v>
      </c>
      <c r="F486" s="236" t="s">
        <v>127</v>
      </c>
      <c r="G486" s="234"/>
      <c r="H486" s="237">
        <v>2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AT486" s="243" t="s">
        <v>125</v>
      </c>
      <c r="AU486" s="243" t="s">
        <v>83</v>
      </c>
      <c r="AV486" s="14" t="s">
        <v>123</v>
      </c>
      <c r="AW486" s="14" t="s">
        <v>30</v>
      </c>
      <c r="AX486" s="14" t="s">
        <v>81</v>
      </c>
      <c r="AY486" s="243" t="s">
        <v>116</v>
      </c>
    </row>
    <row r="487" spans="1:65" s="2" customFormat="1" ht="16.5" customHeight="1">
      <c r="A487" s="34"/>
      <c r="B487" s="35"/>
      <c r="C487" s="204" t="s">
        <v>611</v>
      </c>
      <c r="D487" s="204" t="s">
        <v>119</v>
      </c>
      <c r="E487" s="205" t="s">
        <v>432</v>
      </c>
      <c r="F487" s="206" t="s">
        <v>433</v>
      </c>
      <c r="G487" s="207" t="s">
        <v>140</v>
      </c>
      <c r="H487" s="208">
        <v>0.159</v>
      </c>
      <c r="I487" s="209"/>
      <c r="J487" s="210">
        <f>ROUND(I487*H487,2)</f>
        <v>0</v>
      </c>
      <c r="K487" s="211"/>
      <c r="L487" s="39"/>
      <c r="M487" s="212" t="s">
        <v>1</v>
      </c>
      <c r="N487" s="213" t="s">
        <v>38</v>
      </c>
      <c r="O487" s="71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16" t="s">
        <v>123</v>
      </c>
      <c r="AT487" s="216" t="s">
        <v>119</v>
      </c>
      <c r="AU487" s="216" t="s">
        <v>83</v>
      </c>
      <c r="AY487" s="17" t="s">
        <v>116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7" t="s">
        <v>81</v>
      </c>
      <c r="BK487" s="217">
        <f>ROUND(I487*H487,2)</f>
        <v>0</v>
      </c>
      <c r="BL487" s="17" t="s">
        <v>123</v>
      </c>
      <c r="BM487" s="216" t="s">
        <v>612</v>
      </c>
    </row>
    <row r="488" spans="1:65" s="2" customFormat="1">
      <c r="A488" s="34"/>
      <c r="B488" s="35"/>
      <c r="C488" s="36"/>
      <c r="D488" s="218" t="s">
        <v>124</v>
      </c>
      <c r="E488" s="36"/>
      <c r="F488" s="219" t="s">
        <v>433</v>
      </c>
      <c r="G488" s="36"/>
      <c r="H488" s="36"/>
      <c r="I488" s="115"/>
      <c r="J488" s="36"/>
      <c r="K488" s="36"/>
      <c r="L488" s="39"/>
      <c r="M488" s="220"/>
      <c r="N488" s="221"/>
      <c r="O488" s="71"/>
      <c r="P488" s="71"/>
      <c r="Q488" s="71"/>
      <c r="R488" s="71"/>
      <c r="S488" s="71"/>
      <c r="T488" s="72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124</v>
      </c>
      <c r="AU488" s="17" t="s">
        <v>83</v>
      </c>
    </row>
    <row r="489" spans="1:65" s="15" customFormat="1" ht="22.5">
      <c r="B489" s="255"/>
      <c r="C489" s="256"/>
      <c r="D489" s="218" t="s">
        <v>125</v>
      </c>
      <c r="E489" s="257" t="s">
        <v>1</v>
      </c>
      <c r="F489" s="258" t="s">
        <v>613</v>
      </c>
      <c r="G489" s="256"/>
      <c r="H489" s="257" t="s">
        <v>1</v>
      </c>
      <c r="I489" s="259"/>
      <c r="J489" s="256"/>
      <c r="K489" s="256"/>
      <c r="L489" s="260"/>
      <c r="M489" s="261"/>
      <c r="N489" s="262"/>
      <c r="O489" s="262"/>
      <c r="P489" s="262"/>
      <c r="Q489" s="262"/>
      <c r="R489" s="262"/>
      <c r="S489" s="262"/>
      <c r="T489" s="263"/>
      <c r="AT489" s="264" t="s">
        <v>125</v>
      </c>
      <c r="AU489" s="264" t="s">
        <v>83</v>
      </c>
      <c r="AV489" s="15" t="s">
        <v>81</v>
      </c>
      <c r="AW489" s="15" t="s">
        <v>30</v>
      </c>
      <c r="AX489" s="15" t="s">
        <v>73</v>
      </c>
      <c r="AY489" s="264" t="s">
        <v>116</v>
      </c>
    </row>
    <row r="490" spans="1:65" s="13" customFormat="1">
      <c r="B490" s="222"/>
      <c r="C490" s="223"/>
      <c r="D490" s="218" t="s">
        <v>125</v>
      </c>
      <c r="E490" s="224" t="s">
        <v>1</v>
      </c>
      <c r="F490" s="225" t="s">
        <v>614</v>
      </c>
      <c r="G490" s="223"/>
      <c r="H490" s="226">
        <v>0.159</v>
      </c>
      <c r="I490" s="227"/>
      <c r="J490" s="223"/>
      <c r="K490" s="223"/>
      <c r="L490" s="228"/>
      <c r="M490" s="229"/>
      <c r="N490" s="230"/>
      <c r="O490" s="230"/>
      <c r="P490" s="230"/>
      <c r="Q490" s="230"/>
      <c r="R490" s="230"/>
      <c r="S490" s="230"/>
      <c r="T490" s="231"/>
      <c r="AT490" s="232" t="s">
        <v>125</v>
      </c>
      <c r="AU490" s="232" t="s">
        <v>83</v>
      </c>
      <c r="AV490" s="13" t="s">
        <v>83</v>
      </c>
      <c r="AW490" s="13" t="s">
        <v>30</v>
      </c>
      <c r="AX490" s="13" t="s">
        <v>73</v>
      </c>
      <c r="AY490" s="232" t="s">
        <v>116</v>
      </c>
    </row>
    <row r="491" spans="1:65" s="14" customFormat="1">
      <c r="B491" s="233"/>
      <c r="C491" s="234"/>
      <c r="D491" s="218" t="s">
        <v>125</v>
      </c>
      <c r="E491" s="235" t="s">
        <v>1</v>
      </c>
      <c r="F491" s="236" t="s">
        <v>127</v>
      </c>
      <c r="G491" s="234"/>
      <c r="H491" s="237">
        <v>0.159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AT491" s="243" t="s">
        <v>125</v>
      </c>
      <c r="AU491" s="243" t="s">
        <v>83</v>
      </c>
      <c r="AV491" s="14" t="s">
        <v>123</v>
      </c>
      <c r="AW491" s="14" t="s">
        <v>30</v>
      </c>
      <c r="AX491" s="14" t="s">
        <v>81</v>
      </c>
      <c r="AY491" s="243" t="s">
        <v>116</v>
      </c>
    </row>
    <row r="492" spans="1:65" s="2" customFormat="1" ht="16.5" customHeight="1">
      <c r="A492" s="34"/>
      <c r="B492" s="35"/>
      <c r="C492" s="204" t="s">
        <v>299</v>
      </c>
      <c r="D492" s="204" t="s">
        <v>119</v>
      </c>
      <c r="E492" s="205" t="s">
        <v>438</v>
      </c>
      <c r="F492" s="206" t="s">
        <v>439</v>
      </c>
      <c r="G492" s="207" t="s">
        <v>140</v>
      </c>
      <c r="H492" s="208">
        <v>0.5</v>
      </c>
      <c r="I492" s="209"/>
      <c r="J492" s="210">
        <f>ROUND(I492*H492,2)</f>
        <v>0</v>
      </c>
      <c r="K492" s="211"/>
      <c r="L492" s="39"/>
      <c r="M492" s="212" t="s">
        <v>1</v>
      </c>
      <c r="N492" s="213" t="s">
        <v>38</v>
      </c>
      <c r="O492" s="71"/>
      <c r="P492" s="214">
        <f>O492*H492</f>
        <v>0</v>
      </c>
      <c r="Q492" s="214">
        <v>0</v>
      </c>
      <c r="R492" s="214">
        <f>Q492*H492</f>
        <v>0</v>
      </c>
      <c r="S492" s="214">
        <v>0</v>
      </c>
      <c r="T492" s="215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16" t="s">
        <v>123</v>
      </c>
      <c r="AT492" s="216" t="s">
        <v>119</v>
      </c>
      <c r="AU492" s="216" t="s">
        <v>83</v>
      </c>
      <c r="AY492" s="17" t="s">
        <v>116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7" t="s">
        <v>81</v>
      </c>
      <c r="BK492" s="217">
        <f>ROUND(I492*H492,2)</f>
        <v>0</v>
      </c>
      <c r="BL492" s="17" t="s">
        <v>123</v>
      </c>
      <c r="BM492" s="216" t="s">
        <v>615</v>
      </c>
    </row>
    <row r="493" spans="1:65" s="2" customFormat="1">
      <c r="A493" s="34"/>
      <c r="B493" s="35"/>
      <c r="C493" s="36"/>
      <c r="D493" s="218" t="s">
        <v>124</v>
      </c>
      <c r="E493" s="36"/>
      <c r="F493" s="219" t="s">
        <v>439</v>
      </c>
      <c r="G493" s="36"/>
      <c r="H493" s="36"/>
      <c r="I493" s="115"/>
      <c r="J493" s="36"/>
      <c r="K493" s="36"/>
      <c r="L493" s="39"/>
      <c r="M493" s="220"/>
      <c r="N493" s="221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124</v>
      </c>
      <c r="AU493" s="17" t="s">
        <v>83</v>
      </c>
    </row>
    <row r="494" spans="1:65" s="15" customFormat="1">
      <c r="B494" s="255"/>
      <c r="C494" s="256"/>
      <c r="D494" s="218" t="s">
        <v>125</v>
      </c>
      <c r="E494" s="257" t="s">
        <v>1</v>
      </c>
      <c r="F494" s="258" t="s">
        <v>441</v>
      </c>
      <c r="G494" s="256"/>
      <c r="H494" s="257" t="s">
        <v>1</v>
      </c>
      <c r="I494" s="259"/>
      <c r="J494" s="256"/>
      <c r="K494" s="256"/>
      <c r="L494" s="260"/>
      <c r="M494" s="261"/>
      <c r="N494" s="262"/>
      <c r="O494" s="262"/>
      <c r="P494" s="262"/>
      <c r="Q494" s="262"/>
      <c r="R494" s="262"/>
      <c r="S494" s="262"/>
      <c r="T494" s="263"/>
      <c r="AT494" s="264" t="s">
        <v>125</v>
      </c>
      <c r="AU494" s="264" t="s">
        <v>83</v>
      </c>
      <c r="AV494" s="15" t="s">
        <v>81</v>
      </c>
      <c r="AW494" s="15" t="s">
        <v>30</v>
      </c>
      <c r="AX494" s="15" t="s">
        <v>73</v>
      </c>
      <c r="AY494" s="264" t="s">
        <v>116</v>
      </c>
    </row>
    <row r="495" spans="1:65" s="13" customFormat="1">
      <c r="B495" s="222"/>
      <c r="C495" s="223"/>
      <c r="D495" s="218" t="s">
        <v>125</v>
      </c>
      <c r="E495" s="224" t="s">
        <v>1</v>
      </c>
      <c r="F495" s="225" t="s">
        <v>590</v>
      </c>
      <c r="G495" s="223"/>
      <c r="H495" s="226">
        <v>0.5</v>
      </c>
      <c r="I495" s="227"/>
      <c r="J495" s="223"/>
      <c r="K495" s="223"/>
      <c r="L495" s="228"/>
      <c r="M495" s="229"/>
      <c r="N495" s="230"/>
      <c r="O495" s="230"/>
      <c r="P495" s="230"/>
      <c r="Q495" s="230"/>
      <c r="R495" s="230"/>
      <c r="S495" s="230"/>
      <c r="T495" s="231"/>
      <c r="AT495" s="232" t="s">
        <v>125</v>
      </c>
      <c r="AU495" s="232" t="s">
        <v>83</v>
      </c>
      <c r="AV495" s="13" t="s">
        <v>83</v>
      </c>
      <c r="AW495" s="13" t="s">
        <v>30</v>
      </c>
      <c r="AX495" s="13" t="s">
        <v>73</v>
      </c>
      <c r="AY495" s="232" t="s">
        <v>116</v>
      </c>
    </row>
    <row r="496" spans="1:65" s="14" customFormat="1">
      <c r="B496" s="233"/>
      <c r="C496" s="234"/>
      <c r="D496" s="218" t="s">
        <v>125</v>
      </c>
      <c r="E496" s="235" t="s">
        <v>1</v>
      </c>
      <c r="F496" s="236" t="s">
        <v>127</v>
      </c>
      <c r="G496" s="234"/>
      <c r="H496" s="237">
        <v>0.5</v>
      </c>
      <c r="I496" s="238"/>
      <c r="J496" s="234"/>
      <c r="K496" s="234"/>
      <c r="L496" s="239"/>
      <c r="M496" s="265"/>
      <c r="N496" s="266"/>
      <c r="O496" s="266"/>
      <c r="P496" s="266"/>
      <c r="Q496" s="266"/>
      <c r="R496" s="266"/>
      <c r="S496" s="266"/>
      <c r="T496" s="267"/>
      <c r="AT496" s="243" t="s">
        <v>125</v>
      </c>
      <c r="AU496" s="243" t="s">
        <v>83</v>
      </c>
      <c r="AV496" s="14" t="s">
        <v>123</v>
      </c>
      <c r="AW496" s="14" t="s">
        <v>30</v>
      </c>
      <c r="AX496" s="14" t="s">
        <v>81</v>
      </c>
      <c r="AY496" s="243" t="s">
        <v>116</v>
      </c>
    </row>
    <row r="497" spans="1:31" s="2" customFormat="1" ht="6.95" customHeight="1">
      <c r="A497" s="34"/>
      <c r="B497" s="54"/>
      <c r="C497" s="55"/>
      <c r="D497" s="55"/>
      <c r="E497" s="55"/>
      <c r="F497" s="55"/>
      <c r="G497" s="55"/>
      <c r="H497" s="55"/>
      <c r="I497" s="152"/>
      <c r="J497" s="55"/>
      <c r="K497" s="55"/>
      <c r="L497" s="39"/>
      <c r="M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</row>
  </sheetData>
  <sheetProtection algorithmName="SHA-512" hashValue="GLDrIVkI65wpjGBsKkGyN3aOo3nSPhLdpYyISBXPcF2wi7k4TytSUYa33XBDlz6Sg0taWj6VJxGCvCrmrfV2Kg==" saltValue="bWljcuRJVZskUmwMhJDEkxFN6Me5jXtcbPxo1SadjrDBc2XDW0hjqkhDdHAkfcCW3QXeV1T4s9y4Zku6v0Q7/Q==" spinCount="100000" sheet="1" objects="1" scenarios="1" formatColumns="0" formatRows="0" autoFilter="0"/>
  <autoFilter ref="C118:K49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topLeftCell="A38" workbookViewId="0">
      <selection activeCell="V136" sqref="V13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7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23.25" customHeight="1">
      <c r="B7" s="20"/>
      <c r="E7" s="312" t="str">
        <f>'Rekapitulace stavby'!K6</f>
        <v>Oprava trati v úseku Dobrá Voda u Pelhřimova - Pelhřimov (KR bez materiálu SŽ)</v>
      </c>
      <c r="F7" s="313"/>
      <c r="G7" s="313"/>
      <c r="H7" s="313"/>
      <c r="I7" s="108"/>
      <c r="L7" s="20"/>
    </row>
    <row r="8" spans="1:46" s="2" customFormat="1" ht="12" customHeight="1">
      <c r="A8" s="34"/>
      <c r="B8" s="39"/>
      <c r="C8" s="34"/>
      <c r="D8" s="114" t="s">
        <v>91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4" t="s">
        <v>616</v>
      </c>
      <c r="F9" s="315"/>
      <c r="G9" s="315"/>
      <c r="H9" s="315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17. 4. 2020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6" t="str">
        <f>'Rekapitulace stavby'!E14</f>
        <v>Vyplň údaj</v>
      </c>
      <c r="F18" s="317"/>
      <c r="G18" s="317"/>
      <c r="H18" s="317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8" t="s">
        <v>1</v>
      </c>
      <c r="F27" s="318"/>
      <c r="G27" s="318"/>
      <c r="H27" s="318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ROUND(J117, 2)</f>
        <v>20000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ROUND((SUM(BE117:BE140)),  2)</f>
        <v>20000</v>
      </c>
      <c r="G33" s="34"/>
      <c r="H33" s="34"/>
      <c r="I33" s="131">
        <v>0.21</v>
      </c>
      <c r="J33" s="130">
        <f>ROUND(((SUM(BE117:BE140))*I33),  2)</f>
        <v>4200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ROUND((SUM(BF117:BF140)),  2)</f>
        <v>0</v>
      </c>
      <c r="G34" s="34"/>
      <c r="H34" s="34"/>
      <c r="I34" s="131">
        <v>0.15</v>
      </c>
      <c r="J34" s="130">
        <f>ROUND(((SUM(BF117:BF140))*I34),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ROUND((SUM(BG117:BG140)),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ROUND((SUM(BH117:BH140)),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ROUND((SUM(BI117:BI140)),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24200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3.25" customHeight="1">
      <c r="A85" s="34"/>
      <c r="B85" s="35"/>
      <c r="C85" s="36"/>
      <c r="D85" s="36"/>
      <c r="E85" s="310" t="str">
        <f>E7</f>
        <v>Oprava trati v úseku Dobrá Voda u Pelhřimova - Pelhřimov (KR bez materiálu SŽ)</v>
      </c>
      <c r="F85" s="311"/>
      <c r="G85" s="311"/>
      <c r="H85" s="311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9" t="str">
        <f>E9</f>
        <v>SO 03 - VRN</v>
      </c>
      <c r="F87" s="309"/>
      <c r="G87" s="309"/>
      <c r="H87" s="309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17. 4. 2020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94</v>
      </c>
      <c r="D94" s="157"/>
      <c r="E94" s="157"/>
      <c r="F94" s="157"/>
      <c r="G94" s="157"/>
      <c r="H94" s="157"/>
      <c r="I94" s="158"/>
      <c r="J94" s="159" t="s">
        <v>95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96</v>
      </c>
      <c r="D96" s="36"/>
      <c r="E96" s="36"/>
      <c r="F96" s="36"/>
      <c r="G96" s="36"/>
      <c r="H96" s="36"/>
      <c r="I96" s="115"/>
      <c r="J96" s="84">
        <f>J117</f>
        <v>20000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61"/>
      <c r="C97" s="162"/>
      <c r="D97" s="163" t="s">
        <v>617</v>
      </c>
      <c r="E97" s="164"/>
      <c r="F97" s="164"/>
      <c r="G97" s="164"/>
      <c r="H97" s="164"/>
      <c r="I97" s="165"/>
      <c r="J97" s="166">
        <f>J118</f>
        <v>20000</v>
      </c>
      <c r="K97" s="162"/>
      <c r="L97" s="167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115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152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155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101</v>
      </c>
      <c r="D104" s="36"/>
      <c r="E104" s="36"/>
      <c r="F104" s="36"/>
      <c r="G104" s="36"/>
      <c r="H104" s="36"/>
      <c r="I104" s="115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3.25" customHeight="1">
      <c r="A107" s="34"/>
      <c r="B107" s="35"/>
      <c r="C107" s="36"/>
      <c r="D107" s="36"/>
      <c r="E107" s="310" t="str">
        <f>E7</f>
        <v>Oprava trati v úseku Dobrá Voda u Pelhřimova - Pelhřimov (KR bez materiálu SŽ)</v>
      </c>
      <c r="F107" s="311"/>
      <c r="G107" s="311"/>
      <c r="H107" s="311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91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9" t="str">
        <f>E9</f>
        <v>SO 03 - VRN</v>
      </c>
      <c r="F109" s="309"/>
      <c r="G109" s="309"/>
      <c r="H109" s="309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117" t="s">
        <v>22</v>
      </c>
      <c r="J111" s="66" t="str">
        <f>IF(J12="","",J12)</f>
        <v>17. 4. 2020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 xml:space="preserve"> </v>
      </c>
      <c r="G113" s="36"/>
      <c r="H113" s="36"/>
      <c r="I113" s="117" t="s">
        <v>29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27</v>
      </c>
      <c r="D114" s="36"/>
      <c r="E114" s="36"/>
      <c r="F114" s="27" t="str">
        <f>IF(E18="","",E18)</f>
        <v>Vyplň údaj</v>
      </c>
      <c r="G114" s="36"/>
      <c r="H114" s="36"/>
      <c r="I114" s="117" t="s">
        <v>31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75"/>
      <c r="B116" s="176"/>
      <c r="C116" s="177" t="s">
        <v>102</v>
      </c>
      <c r="D116" s="178" t="s">
        <v>58</v>
      </c>
      <c r="E116" s="178" t="s">
        <v>54</v>
      </c>
      <c r="F116" s="178" t="s">
        <v>55</v>
      </c>
      <c r="G116" s="178" t="s">
        <v>103</v>
      </c>
      <c r="H116" s="178" t="s">
        <v>104</v>
      </c>
      <c r="I116" s="179" t="s">
        <v>105</v>
      </c>
      <c r="J116" s="180" t="s">
        <v>95</v>
      </c>
      <c r="K116" s="181" t="s">
        <v>106</v>
      </c>
      <c r="L116" s="182"/>
      <c r="M116" s="75" t="s">
        <v>1</v>
      </c>
      <c r="N116" s="76" t="s">
        <v>37</v>
      </c>
      <c r="O116" s="76" t="s">
        <v>107</v>
      </c>
      <c r="P116" s="76" t="s">
        <v>108</v>
      </c>
      <c r="Q116" s="76" t="s">
        <v>109</v>
      </c>
      <c r="R116" s="76" t="s">
        <v>110</v>
      </c>
      <c r="S116" s="76" t="s">
        <v>111</v>
      </c>
      <c r="T116" s="77" t="s">
        <v>112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pans="1:65" s="2" customFormat="1" ht="22.9" customHeight="1">
      <c r="A117" s="34"/>
      <c r="B117" s="35"/>
      <c r="C117" s="82" t="s">
        <v>113</v>
      </c>
      <c r="D117" s="36"/>
      <c r="E117" s="36"/>
      <c r="F117" s="36"/>
      <c r="G117" s="36"/>
      <c r="H117" s="36"/>
      <c r="I117" s="115"/>
      <c r="J117" s="183">
        <f>BK117</f>
        <v>20000</v>
      </c>
      <c r="K117" s="36"/>
      <c r="L117" s="39"/>
      <c r="M117" s="78"/>
      <c r="N117" s="184"/>
      <c r="O117" s="79"/>
      <c r="P117" s="185">
        <f>P118</f>
        <v>0</v>
      </c>
      <c r="Q117" s="79"/>
      <c r="R117" s="185">
        <f>R118</f>
        <v>0</v>
      </c>
      <c r="S117" s="79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72</v>
      </c>
      <c r="AU117" s="17" t="s">
        <v>97</v>
      </c>
      <c r="BK117" s="187">
        <f>BK118</f>
        <v>20000</v>
      </c>
    </row>
    <row r="118" spans="1:65" s="12" customFormat="1" ht="25.9" customHeight="1">
      <c r="B118" s="188"/>
      <c r="C118" s="189"/>
      <c r="D118" s="190" t="s">
        <v>72</v>
      </c>
      <c r="E118" s="191" t="s">
        <v>88</v>
      </c>
      <c r="F118" s="191" t="s">
        <v>618</v>
      </c>
      <c r="G118" s="189"/>
      <c r="H118" s="189"/>
      <c r="I118" s="192"/>
      <c r="J118" s="193">
        <f>BK118</f>
        <v>20000</v>
      </c>
      <c r="K118" s="189"/>
      <c r="L118" s="194"/>
      <c r="M118" s="195"/>
      <c r="N118" s="196"/>
      <c r="O118" s="196"/>
      <c r="P118" s="197">
        <f>SUM(P119:P140)</f>
        <v>0</v>
      </c>
      <c r="Q118" s="196"/>
      <c r="R118" s="197">
        <f>SUM(R119:R140)</f>
        <v>0</v>
      </c>
      <c r="S118" s="196"/>
      <c r="T118" s="198">
        <f>SUM(T119:T140)</f>
        <v>0</v>
      </c>
      <c r="AR118" s="199" t="s">
        <v>117</v>
      </c>
      <c r="AT118" s="200" t="s">
        <v>72</v>
      </c>
      <c r="AU118" s="200" t="s">
        <v>73</v>
      </c>
      <c r="AY118" s="199" t="s">
        <v>116</v>
      </c>
      <c r="BK118" s="201">
        <f>SUM(BK119:BK140)</f>
        <v>20000</v>
      </c>
    </row>
    <row r="119" spans="1:65" s="2" customFormat="1" ht="16.5" customHeight="1">
      <c r="A119" s="34"/>
      <c r="B119" s="35"/>
      <c r="C119" s="204" t="s">
        <v>81</v>
      </c>
      <c r="D119" s="204" t="s">
        <v>119</v>
      </c>
      <c r="E119" s="205" t="s">
        <v>619</v>
      </c>
      <c r="F119" s="206" t="s">
        <v>620</v>
      </c>
      <c r="G119" s="207" t="s">
        <v>130</v>
      </c>
      <c r="H119" s="208">
        <v>46</v>
      </c>
      <c r="I119" s="209"/>
      <c r="J119" s="210">
        <f>ROUND(I119*H119,2)</f>
        <v>0</v>
      </c>
      <c r="K119" s="211"/>
      <c r="L119" s="39"/>
      <c r="M119" s="212" t="s">
        <v>1</v>
      </c>
      <c r="N119" s="213" t="s">
        <v>38</v>
      </c>
      <c r="O119" s="71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123</v>
      </c>
      <c r="AT119" s="216" t="s">
        <v>119</v>
      </c>
      <c r="AU119" s="216" t="s">
        <v>81</v>
      </c>
      <c r="AY119" s="17" t="s">
        <v>116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81</v>
      </c>
      <c r="BK119" s="217">
        <f>ROUND(I119*H119,2)</f>
        <v>0</v>
      </c>
      <c r="BL119" s="17" t="s">
        <v>123</v>
      </c>
      <c r="BM119" s="216" t="s">
        <v>621</v>
      </c>
    </row>
    <row r="120" spans="1:65" s="2" customFormat="1">
      <c r="A120" s="34"/>
      <c r="B120" s="35"/>
      <c r="C120" s="36"/>
      <c r="D120" s="218" t="s">
        <v>124</v>
      </c>
      <c r="E120" s="36"/>
      <c r="F120" s="219" t="s">
        <v>620</v>
      </c>
      <c r="G120" s="36"/>
      <c r="H120" s="36"/>
      <c r="I120" s="115"/>
      <c r="J120" s="36"/>
      <c r="K120" s="36"/>
      <c r="L120" s="39"/>
      <c r="M120" s="220"/>
      <c r="N120" s="221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124</v>
      </c>
      <c r="AU120" s="17" t="s">
        <v>81</v>
      </c>
    </row>
    <row r="121" spans="1:65" s="2" customFormat="1" ht="16.5" customHeight="1">
      <c r="A121" s="34"/>
      <c r="B121" s="35"/>
      <c r="C121" s="204" t="s">
        <v>83</v>
      </c>
      <c r="D121" s="204" t="s">
        <v>119</v>
      </c>
      <c r="E121" s="205" t="s">
        <v>622</v>
      </c>
      <c r="F121" s="206" t="s">
        <v>623</v>
      </c>
      <c r="G121" s="207" t="s">
        <v>564</v>
      </c>
      <c r="H121" s="208">
        <v>1</v>
      </c>
      <c r="I121" s="209"/>
      <c r="J121" s="210">
        <f>ROUND(I121*H121,2)</f>
        <v>0</v>
      </c>
      <c r="K121" s="211"/>
      <c r="L121" s="39"/>
      <c r="M121" s="212" t="s">
        <v>1</v>
      </c>
      <c r="N121" s="213" t="s">
        <v>38</v>
      </c>
      <c r="O121" s="71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123</v>
      </c>
      <c r="AT121" s="216" t="s">
        <v>119</v>
      </c>
      <c r="AU121" s="216" t="s">
        <v>81</v>
      </c>
      <c r="AY121" s="17" t="s">
        <v>116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81</v>
      </c>
      <c r="BK121" s="217">
        <f>ROUND(I121*H121,2)</f>
        <v>0</v>
      </c>
      <c r="BL121" s="17" t="s">
        <v>123</v>
      </c>
      <c r="BM121" s="216" t="s">
        <v>624</v>
      </c>
    </row>
    <row r="122" spans="1:65" s="2" customFormat="1">
      <c r="A122" s="34"/>
      <c r="B122" s="35"/>
      <c r="C122" s="36"/>
      <c r="D122" s="218" t="s">
        <v>124</v>
      </c>
      <c r="E122" s="36"/>
      <c r="F122" s="219" t="s">
        <v>623</v>
      </c>
      <c r="G122" s="36"/>
      <c r="H122" s="36"/>
      <c r="I122" s="115"/>
      <c r="J122" s="36"/>
      <c r="K122" s="36"/>
      <c r="L122" s="39"/>
      <c r="M122" s="220"/>
      <c r="N122" s="221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124</v>
      </c>
      <c r="AU122" s="17" t="s">
        <v>81</v>
      </c>
    </row>
    <row r="123" spans="1:65" s="2" customFormat="1" ht="16.5" customHeight="1">
      <c r="A123" s="34"/>
      <c r="B123" s="35"/>
      <c r="C123" s="204" t="s">
        <v>133</v>
      </c>
      <c r="D123" s="204" t="s">
        <v>119</v>
      </c>
      <c r="E123" s="205" t="s">
        <v>625</v>
      </c>
      <c r="F123" s="206" t="s">
        <v>626</v>
      </c>
      <c r="G123" s="207" t="s">
        <v>564</v>
      </c>
      <c r="H123" s="208">
        <v>1</v>
      </c>
      <c r="I123" s="209"/>
      <c r="J123" s="210">
        <f>ROUND(I123*H123,2)</f>
        <v>0</v>
      </c>
      <c r="K123" s="211"/>
      <c r="L123" s="39"/>
      <c r="M123" s="212" t="s">
        <v>1</v>
      </c>
      <c r="N123" s="213" t="s">
        <v>38</v>
      </c>
      <c r="O123" s="71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123</v>
      </c>
      <c r="AT123" s="216" t="s">
        <v>119</v>
      </c>
      <c r="AU123" s="216" t="s">
        <v>81</v>
      </c>
      <c r="AY123" s="17" t="s">
        <v>116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81</v>
      </c>
      <c r="BK123" s="217">
        <f>ROUND(I123*H123,2)</f>
        <v>0</v>
      </c>
      <c r="BL123" s="17" t="s">
        <v>123</v>
      </c>
      <c r="BM123" s="216" t="s">
        <v>627</v>
      </c>
    </row>
    <row r="124" spans="1:65" s="2" customFormat="1">
      <c r="A124" s="34"/>
      <c r="B124" s="35"/>
      <c r="C124" s="36"/>
      <c r="D124" s="218" t="s">
        <v>124</v>
      </c>
      <c r="E124" s="36"/>
      <c r="F124" s="219" t="s">
        <v>626</v>
      </c>
      <c r="G124" s="36"/>
      <c r="H124" s="36"/>
      <c r="I124" s="115"/>
      <c r="J124" s="36"/>
      <c r="K124" s="36"/>
      <c r="L124" s="39"/>
      <c r="M124" s="220"/>
      <c r="N124" s="221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124</v>
      </c>
      <c r="AU124" s="17" t="s">
        <v>81</v>
      </c>
    </row>
    <row r="125" spans="1:65" s="2" customFormat="1" ht="21.75" customHeight="1">
      <c r="A125" s="34"/>
      <c r="B125" s="35"/>
      <c r="C125" s="204" t="s">
        <v>123</v>
      </c>
      <c r="D125" s="204" t="s">
        <v>119</v>
      </c>
      <c r="E125" s="205" t="s">
        <v>628</v>
      </c>
      <c r="F125" s="206" t="s">
        <v>629</v>
      </c>
      <c r="G125" s="207" t="s">
        <v>564</v>
      </c>
      <c r="H125" s="208">
        <v>1</v>
      </c>
      <c r="I125" s="209"/>
      <c r="J125" s="210">
        <f>ROUND(I125*H125,2)</f>
        <v>0</v>
      </c>
      <c r="K125" s="211"/>
      <c r="L125" s="39"/>
      <c r="M125" s="212" t="s">
        <v>1</v>
      </c>
      <c r="N125" s="213" t="s">
        <v>38</v>
      </c>
      <c r="O125" s="71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123</v>
      </c>
      <c r="AT125" s="216" t="s">
        <v>119</v>
      </c>
      <c r="AU125" s="216" t="s">
        <v>81</v>
      </c>
      <c r="AY125" s="17" t="s">
        <v>116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81</v>
      </c>
      <c r="BK125" s="217">
        <f>ROUND(I125*H125,2)</f>
        <v>0</v>
      </c>
      <c r="BL125" s="17" t="s">
        <v>123</v>
      </c>
      <c r="BM125" s="216" t="s">
        <v>630</v>
      </c>
    </row>
    <row r="126" spans="1:65" s="2" customFormat="1">
      <c r="A126" s="34"/>
      <c r="B126" s="35"/>
      <c r="C126" s="36"/>
      <c r="D126" s="218" t="s">
        <v>124</v>
      </c>
      <c r="E126" s="36"/>
      <c r="F126" s="219" t="s">
        <v>629</v>
      </c>
      <c r="G126" s="36"/>
      <c r="H126" s="36"/>
      <c r="I126" s="115"/>
      <c r="J126" s="36"/>
      <c r="K126" s="36"/>
      <c r="L126" s="39"/>
      <c r="M126" s="220"/>
      <c r="N126" s="221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124</v>
      </c>
      <c r="AU126" s="17" t="s">
        <v>81</v>
      </c>
    </row>
    <row r="127" spans="1:65" s="2" customFormat="1" ht="21.75" customHeight="1">
      <c r="A127" s="34"/>
      <c r="B127" s="35"/>
      <c r="C127" s="204" t="s">
        <v>117</v>
      </c>
      <c r="D127" s="204" t="s">
        <v>119</v>
      </c>
      <c r="E127" s="205" t="s">
        <v>631</v>
      </c>
      <c r="F127" s="206" t="s">
        <v>632</v>
      </c>
      <c r="G127" s="207" t="s">
        <v>208</v>
      </c>
      <c r="H127" s="208">
        <v>1.85</v>
      </c>
      <c r="I127" s="209"/>
      <c r="J127" s="210">
        <f>ROUND(I127*H127,2)</f>
        <v>0</v>
      </c>
      <c r="K127" s="211"/>
      <c r="L127" s="39"/>
      <c r="M127" s="212" t="s">
        <v>1</v>
      </c>
      <c r="N127" s="213" t="s">
        <v>38</v>
      </c>
      <c r="O127" s="71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123</v>
      </c>
      <c r="AT127" s="216" t="s">
        <v>119</v>
      </c>
      <c r="AU127" s="216" t="s">
        <v>81</v>
      </c>
      <c r="AY127" s="17" t="s">
        <v>116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81</v>
      </c>
      <c r="BK127" s="217">
        <f>ROUND(I127*H127,2)</f>
        <v>0</v>
      </c>
      <c r="BL127" s="17" t="s">
        <v>123</v>
      </c>
      <c r="BM127" s="216" t="s">
        <v>633</v>
      </c>
    </row>
    <row r="128" spans="1:65" s="2" customFormat="1" ht="19.5">
      <c r="A128" s="34"/>
      <c r="B128" s="35"/>
      <c r="C128" s="36"/>
      <c r="D128" s="218" t="s">
        <v>124</v>
      </c>
      <c r="E128" s="36"/>
      <c r="F128" s="219" t="s">
        <v>632</v>
      </c>
      <c r="G128" s="36"/>
      <c r="H128" s="36"/>
      <c r="I128" s="115"/>
      <c r="J128" s="36"/>
      <c r="K128" s="36"/>
      <c r="L128" s="39"/>
      <c r="M128" s="220"/>
      <c r="N128" s="221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124</v>
      </c>
      <c r="AU128" s="17" t="s">
        <v>81</v>
      </c>
    </row>
    <row r="129" spans="1:65" s="2" customFormat="1" ht="21.75" customHeight="1">
      <c r="A129" s="34"/>
      <c r="B129" s="35"/>
      <c r="C129" s="204" t="s">
        <v>136</v>
      </c>
      <c r="D129" s="204" t="s">
        <v>119</v>
      </c>
      <c r="E129" s="205" t="s">
        <v>634</v>
      </c>
      <c r="F129" s="206" t="s">
        <v>635</v>
      </c>
      <c r="G129" s="207" t="s">
        <v>564</v>
      </c>
      <c r="H129" s="208">
        <v>1</v>
      </c>
      <c r="I129" s="209"/>
      <c r="J129" s="210">
        <f>ROUND(I129*H129,2)</f>
        <v>0</v>
      </c>
      <c r="K129" s="211"/>
      <c r="L129" s="39"/>
      <c r="M129" s="212" t="s">
        <v>1</v>
      </c>
      <c r="N129" s="213" t="s">
        <v>38</v>
      </c>
      <c r="O129" s="71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123</v>
      </c>
      <c r="AT129" s="216" t="s">
        <v>119</v>
      </c>
      <c r="AU129" s="216" t="s">
        <v>81</v>
      </c>
      <c r="AY129" s="17" t="s">
        <v>116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81</v>
      </c>
      <c r="BK129" s="217">
        <f>ROUND(I129*H129,2)</f>
        <v>0</v>
      </c>
      <c r="BL129" s="17" t="s">
        <v>123</v>
      </c>
      <c r="BM129" s="216" t="s">
        <v>636</v>
      </c>
    </row>
    <row r="130" spans="1:65" s="2" customFormat="1" ht="19.5">
      <c r="A130" s="34"/>
      <c r="B130" s="35"/>
      <c r="C130" s="36"/>
      <c r="D130" s="218" t="s">
        <v>124</v>
      </c>
      <c r="E130" s="36"/>
      <c r="F130" s="219" t="s">
        <v>635</v>
      </c>
      <c r="G130" s="36"/>
      <c r="H130" s="36"/>
      <c r="I130" s="115"/>
      <c r="J130" s="36"/>
      <c r="K130" s="36"/>
      <c r="L130" s="39"/>
      <c r="M130" s="220"/>
      <c r="N130" s="221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124</v>
      </c>
      <c r="AU130" s="17" t="s">
        <v>81</v>
      </c>
    </row>
    <row r="131" spans="1:65" s="2" customFormat="1" ht="21.75" customHeight="1">
      <c r="A131" s="34"/>
      <c r="B131" s="35"/>
      <c r="C131" s="204" t="s">
        <v>151</v>
      </c>
      <c r="D131" s="204" t="s">
        <v>119</v>
      </c>
      <c r="E131" s="205" t="s">
        <v>637</v>
      </c>
      <c r="F131" s="206" t="s">
        <v>638</v>
      </c>
      <c r="G131" s="207" t="s">
        <v>564</v>
      </c>
      <c r="H131" s="208">
        <v>1</v>
      </c>
      <c r="I131" s="209"/>
      <c r="J131" s="210">
        <f>ROUND(I131*H131,2)</f>
        <v>0</v>
      </c>
      <c r="K131" s="211"/>
      <c r="L131" s="39"/>
      <c r="M131" s="212" t="s">
        <v>1</v>
      </c>
      <c r="N131" s="213" t="s">
        <v>38</v>
      </c>
      <c r="O131" s="71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123</v>
      </c>
      <c r="AT131" s="216" t="s">
        <v>119</v>
      </c>
      <c r="AU131" s="216" t="s">
        <v>81</v>
      </c>
      <c r="AY131" s="17" t="s">
        <v>116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81</v>
      </c>
      <c r="BK131" s="217">
        <f>ROUND(I131*H131,2)</f>
        <v>0</v>
      </c>
      <c r="BL131" s="17" t="s">
        <v>123</v>
      </c>
      <c r="BM131" s="216" t="s">
        <v>639</v>
      </c>
    </row>
    <row r="132" spans="1:65" s="2" customFormat="1" ht="19.5">
      <c r="A132" s="34"/>
      <c r="B132" s="35"/>
      <c r="C132" s="36"/>
      <c r="D132" s="218" t="s">
        <v>124</v>
      </c>
      <c r="E132" s="36"/>
      <c r="F132" s="219" t="s">
        <v>638</v>
      </c>
      <c r="G132" s="36"/>
      <c r="H132" s="36"/>
      <c r="I132" s="115"/>
      <c r="J132" s="36"/>
      <c r="K132" s="36"/>
      <c r="L132" s="39"/>
      <c r="M132" s="220"/>
      <c r="N132" s="221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124</v>
      </c>
      <c r="AU132" s="17" t="s">
        <v>81</v>
      </c>
    </row>
    <row r="133" spans="1:65" s="2" customFormat="1" ht="21.75" customHeight="1">
      <c r="A133" s="34"/>
      <c r="B133" s="35"/>
      <c r="C133" s="204" t="s">
        <v>141</v>
      </c>
      <c r="D133" s="204" t="s">
        <v>119</v>
      </c>
      <c r="E133" s="205" t="s">
        <v>640</v>
      </c>
      <c r="F133" s="206" t="s">
        <v>641</v>
      </c>
      <c r="G133" s="207" t="s">
        <v>564</v>
      </c>
      <c r="H133" s="208">
        <v>1</v>
      </c>
      <c r="I133" s="209"/>
      <c r="J133" s="210">
        <f>ROUND(I133*H133,2)</f>
        <v>0</v>
      </c>
      <c r="K133" s="211"/>
      <c r="L133" s="39"/>
      <c r="M133" s="212" t="s">
        <v>1</v>
      </c>
      <c r="N133" s="213" t="s">
        <v>38</v>
      </c>
      <c r="O133" s="71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123</v>
      </c>
      <c r="AT133" s="216" t="s">
        <v>119</v>
      </c>
      <c r="AU133" s="216" t="s">
        <v>81</v>
      </c>
      <c r="AY133" s="17" t="s">
        <v>116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81</v>
      </c>
      <c r="BK133" s="217">
        <f>ROUND(I133*H133,2)</f>
        <v>0</v>
      </c>
      <c r="BL133" s="17" t="s">
        <v>123</v>
      </c>
      <c r="BM133" s="216" t="s">
        <v>642</v>
      </c>
    </row>
    <row r="134" spans="1:65" s="2" customFormat="1" ht="19.5">
      <c r="A134" s="34"/>
      <c r="B134" s="35"/>
      <c r="C134" s="36"/>
      <c r="D134" s="218" t="s">
        <v>124</v>
      </c>
      <c r="E134" s="36"/>
      <c r="F134" s="219" t="s">
        <v>641</v>
      </c>
      <c r="G134" s="36"/>
      <c r="H134" s="36"/>
      <c r="I134" s="115"/>
      <c r="J134" s="36"/>
      <c r="K134" s="36"/>
      <c r="L134" s="39"/>
      <c r="M134" s="220"/>
      <c r="N134" s="221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124</v>
      </c>
      <c r="AU134" s="17" t="s">
        <v>81</v>
      </c>
    </row>
    <row r="135" spans="1:65" s="2" customFormat="1" ht="21.75" customHeight="1">
      <c r="A135" s="34"/>
      <c r="B135" s="35"/>
      <c r="C135" s="204" t="s">
        <v>159</v>
      </c>
      <c r="D135" s="204" t="s">
        <v>119</v>
      </c>
      <c r="E135" s="205" t="s">
        <v>643</v>
      </c>
      <c r="F135" s="206" t="s">
        <v>644</v>
      </c>
      <c r="G135" s="207" t="s">
        <v>171</v>
      </c>
      <c r="H135" s="208">
        <v>2350</v>
      </c>
      <c r="I135" s="209"/>
      <c r="J135" s="210">
        <f>ROUND(I135*H135,2)</f>
        <v>0</v>
      </c>
      <c r="K135" s="211"/>
      <c r="L135" s="39"/>
      <c r="M135" s="212" t="s">
        <v>1</v>
      </c>
      <c r="N135" s="213" t="s">
        <v>38</v>
      </c>
      <c r="O135" s="71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6" t="s">
        <v>123</v>
      </c>
      <c r="AT135" s="216" t="s">
        <v>119</v>
      </c>
      <c r="AU135" s="216" t="s">
        <v>81</v>
      </c>
      <c r="AY135" s="17" t="s">
        <v>116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81</v>
      </c>
      <c r="BK135" s="217">
        <f>ROUND(I135*H135,2)</f>
        <v>0</v>
      </c>
      <c r="BL135" s="17" t="s">
        <v>123</v>
      </c>
      <c r="BM135" s="216" t="s">
        <v>645</v>
      </c>
    </row>
    <row r="136" spans="1:65" s="2" customFormat="1" ht="19.5">
      <c r="A136" s="34"/>
      <c r="B136" s="35"/>
      <c r="C136" s="36"/>
      <c r="D136" s="218" t="s">
        <v>124</v>
      </c>
      <c r="E136" s="36"/>
      <c r="F136" s="219" t="s">
        <v>644</v>
      </c>
      <c r="G136" s="36"/>
      <c r="H136" s="36"/>
      <c r="I136" s="115"/>
      <c r="J136" s="36"/>
      <c r="K136" s="36"/>
      <c r="L136" s="39"/>
      <c r="M136" s="220"/>
      <c r="N136" s="221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124</v>
      </c>
      <c r="AU136" s="17" t="s">
        <v>81</v>
      </c>
    </row>
    <row r="137" spans="1:65" s="2" customFormat="1" ht="16.5" customHeight="1">
      <c r="A137" s="34"/>
      <c r="B137" s="35"/>
      <c r="C137" s="204" t="s">
        <v>145</v>
      </c>
      <c r="D137" s="204" t="s">
        <v>119</v>
      </c>
      <c r="E137" s="205" t="s">
        <v>646</v>
      </c>
      <c r="F137" s="206" t="s">
        <v>647</v>
      </c>
      <c r="G137" s="207" t="s">
        <v>564</v>
      </c>
      <c r="H137" s="208">
        <v>1</v>
      </c>
      <c r="I137" s="209">
        <v>20000</v>
      </c>
      <c r="J137" s="210">
        <f>ROUND(I137*H137,2)</f>
        <v>20000</v>
      </c>
      <c r="K137" s="211"/>
      <c r="L137" s="39"/>
      <c r="M137" s="212" t="s">
        <v>1</v>
      </c>
      <c r="N137" s="213" t="s">
        <v>38</v>
      </c>
      <c r="O137" s="71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123</v>
      </c>
      <c r="AT137" s="216" t="s">
        <v>119</v>
      </c>
      <c r="AU137" s="216" t="s">
        <v>81</v>
      </c>
      <c r="AY137" s="17" t="s">
        <v>116</v>
      </c>
      <c r="BE137" s="217">
        <f>IF(N137="základní",J137,0)</f>
        <v>20000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81</v>
      </c>
      <c r="BK137" s="217">
        <f>ROUND(I137*H137,2)</f>
        <v>20000</v>
      </c>
      <c r="BL137" s="17" t="s">
        <v>123</v>
      </c>
      <c r="BM137" s="216" t="s">
        <v>648</v>
      </c>
    </row>
    <row r="138" spans="1:65" s="2" customFormat="1">
      <c r="A138" s="34"/>
      <c r="B138" s="35"/>
      <c r="C138" s="36"/>
      <c r="D138" s="218" t="s">
        <v>124</v>
      </c>
      <c r="E138" s="36"/>
      <c r="F138" s="219" t="s">
        <v>647</v>
      </c>
      <c r="G138" s="36"/>
      <c r="H138" s="36"/>
      <c r="I138" s="115"/>
      <c r="J138" s="36"/>
      <c r="K138" s="36"/>
      <c r="L138" s="39"/>
      <c r="M138" s="220"/>
      <c r="N138" s="221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124</v>
      </c>
      <c r="AU138" s="17" t="s">
        <v>81</v>
      </c>
    </row>
    <row r="139" spans="1:65" s="13" customFormat="1">
      <c r="B139" s="222"/>
      <c r="C139" s="223"/>
      <c r="D139" s="218" t="s">
        <v>125</v>
      </c>
      <c r="E139" s="224" t="s">
        <v>1</v>
      </c>
      <c r="F139" s="225" t="s">
        <v>649</v>
      </c>
      <c r="G139" s="223"/>
      <c r="H139" s="226">
        <v>1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125</v>
      </c>
      <c r="AU139" s="232" t="s">
        <v>81</v>
      </c>
      <c r="AV139" s="13" t="s">
        <v>83</v>
      </c>
      <c r="AW139" s="13" t="s">
        <v>30</v>
      </c>
      <c r="AX139" s="13" t="s">
        <v>73</v>
      </c>
      <c r="AY139" s="232" t="s">
        <v>116</v>
      </c>
    </row>
    <row r="140" spans="1:65" s="14" customFormat="1">
      <c r="B140" s="233"/>
      <c r="C140" s="234"/>
      <c r="D140" s="218" t="s">
        <v>125</v>
      </c>
      <c r="E140" s="235" t="s">
        <v>1</v>
      </c>
      <c r="F140" s="236" t="s">
        <v>127</v>
      </c>
      <c r="G140" s="234"/>
      <c r="H140" s="237">
        <v>1</v>
      </c>
      <c r="I140" s="238"/>
      <c r="J140" s="234"/>
      <c r="K140" s="234"/>
      <c r="L140" s="239"/>
      <c r="M140" s="265"/>
      <c r="N140" s="266"/>
      <c r="O140" s="266"/>
      <c r="P140" s="266"/>
      <c r="Q140" s="266"/>
      <c r="R140" s="266"/>
      <c r="S140" s="266"/>
      <c r="T140" s="267"/>
      <c r="AT140" s="243" t="s">
        <v>125</v>
      </c>
      <c r="AU140" s="243" t="s">
        <v>81</v>
      </c>
      <c r="AV140" s="14" t="s">
        <v>123</v>
      </c>
      <c r="AW140" s="14" t="s">
        <v>30</v>
      </c>
      <c r="AX140" s="14" t="s">
        <v>81</v>
      </c>
      <c r="AY140" s="243" t="s">
        <v>116</v>
      </c>
    </row>
    <row r="141" spans="1:65" s="2" customFormat="1" ht="6.95" customHeight="1">
      <c r="A141" s="34"/>
      <c r="B141" s="54"/>
      <c r="C141" s="55"/>
      <c r="D141" s="55"/>
      <c r="E141" s="55"/>
      <c r="F141" s="55"/>
      <c r="G141" s="55"/>
      <c r="H141" s="55"/>
      <c r="I141" s="152"/>
      <c r="J141" s="55"/>
      <c r="K141" s="55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yKTursg6jIxW+rFBnXa8pnx5i0FRZD3nnYws1OjsKgvpCnxT6NUfQlEeAfpOpW9UvE30lKUiNhyWxTJiz29zWg==" saltValue="RZtHw13GjHgYCRx0RzEJQy73u6Ws7Tt332HkM83EUZcwgvZwEbFvOCI2RRmhmNFI+wE57DuHFqmqKII0JM+j0A==" spinCount="100000" sheet="1" objects="1" scenarios="1" formatColumns="0" formatRows="0" autoFilter="0"/>
  <autoFilter ref="C116:K14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koleje v k...</vt:lpstr>
      <vt:lpstr>SO 02 - Oprava koleje v k...</vt:lpstr>
      <vt:lpstr>SO 03 - VRN</vt:lpstr>
      <vt:lpstr>'Rekapitulace stavby'!Názvy_tisku</vt:lpstr>
      <vt:lpstr>'SO 01 - Oprava koleje v k...'!Názvy_tisku</vt:lpstr>
      <vt:lpstr>'SO 02 - Oprava koleje v k...'!Názvy_tisku</vt:lpstr>
      <vt:lpstr>'SO 03 - VRN'!Názvy_tisku</vt:lpstr>
      <vt:lpstr>'Rekapitulace stavby'!Oblast_tisku</vt:lpstr>
      <vt:lpstr>'SO 01 - Oprava koleje v k...'!Oblast_tisku</vt:lpstr>
      <vt:lpstr>'SO 02 - Oprava koleje v k...'!Oblast_tisku</vt:lpstr>
      <vt:lpstr>'SO 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2020-04-22T06:00:13Z</dcterms:created>
  <dcterms:modified xsi:type="dcterms:W3CDTF">2020-04-22T06:14:27Z</dcterms:modified>
</cp:coreProperties>
</file>